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I GRAC\"/>
    </mc:Choice>
  </mc:AlternateContent>
  <bookViews>
    <workbookView xWindow="0" yWindow="0" windowWidth="24000" windowHeight="9780"/>
  </bookViews>
  <sheets>
    <sheet name="Serie Cacao" sheetId="6" r:id="rId1"/>
    <sheet name="Cacao Provincia" sheetId="4" r:id="rId2"/>
    <sheet name="Cacao Distrito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6" l="1"/>
  <c r="F27" i="6"/>
  <c r="E27" i="6"/>
  <c r="D27" i="6"/>
  <c r="I4" i="5"/>
  <c r="H4" i="5"/>
  <c r="G4" i="5"/>
  <c r="F4" i="5"/>
  <c r="E4" i="5"/>
  <c r="I5" i="5"/>
  <c r="H5" i="5"/>
  <c r="I6" i="5" l="1"/>
  <c r="H6" i="5"/>
  <c r="E41" i="6" l="1"/>
  <c r="D41" i="6"/>
  <c r="E31" i="6"/>
  <c r="D31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2" i="6"/>
  <c r="G43" i="6"/>
  <c r="G44" i="6"/>
  <c r="G45" i="6"/>
  <c r="G46" i="6"/>
  <c r="G47" i="6"/>
  <c r="G48" i="6"/>
  <c r="F78" i="5"/>
  <c r="G78" i="5"/>
  <c r="E78" i="5"/>
  <c r="H78" i="5" s="1"/>
  <c r="F23" i="5"/>
  <c r="G23" i="5"/>
  <c r="E23" i="5"/>
  <c r="I115" i="5"/>
  <c r="H115" i="5"/>
  <c r="I109" i="5"/>
  <c r="H109" i="5"/>
  <c r="I103" i="5"/>
  <c r="H103" i="5"/>
  <c r="I97" i="5"/>
  <c r="H97" i="5"/>
  <c r="I91" i="5"/>
  <c r="H91" i="5"/>
  <c r="I85" i="5"/>
  <c r="H85" i="5"/>
  <c r="I79" i="5"/>
  <c r="H79" i="5"/>
  <c r="I72" i="5"/>
  <c r="H72" i="5"/>
  <c r="I66" i="5"/>
  <c r="H66" i="5"/>
  <c r="I60" i="5"/>
  <c r="H60" i="5"/>
  <c r="I54" i="5"/>
  <c r="H54" i="5"/>
  <c r="I48" i="5"/>
  <c r="H48" i="5"/>
  <c r="I42" i="5"/>
  <c r="H42" i="5"/>
  <c r="I36" i="5"/>
  <c r="H36" i="5"/>
  <c r="I30" i="5"/>
  <c r="H30" i="5"/>
  <c r="I24" i="5"/>
  <c r="H24" i="5"/>
  <c r="I17" i="5"/>
  <c r="H17" i="5"/>
  <c r="I11" i="5"/>
  <c r="H11" i="5"/>
  <c r="H7" i="5"/>
  <c r="I7" i="5"/>
  <c r="H8" i="5"/>
  <c r="I8" i="5"/>
  <c r="H9" i="5"/>
  <c r="I9" i="5"/>
  <c r="H10" i="5"/>
  <c r="I10" i="5"/>
  <c r="H12" i="5"/>
  <c r="I12" i="5"/>
  <c r="H13" i="5"/>
  <c r="I13" i="5"/>
  <c r="H14" i="5"/>
  <c r="I14" i="5"/>
  <c r="H15" i="5"/>
  <c r="I15" i="5"/>
  <c r="H16" i="5"/>
  <c r="I16" i="5"/>
  <c r="H18" i="5"/>
  <c r="I18" i="5"/>
  <c r="H19" i="5"/>
  <c r="I19" i="5"/>
  <c r="H20" i="5"/>
  <c r="I20" i="5"/>
  <c r="H21" i="5"/>
  <c r="I21" i="5"/>
  <c r="H22" i="5"/>
  <c r="I22" i="5"/>
  <c r="I23" i="5"/>
  <c r="H25" i="5"/>
  <c r="I25" i="5"/>
  <c r="H26" i="5"/>
  <c r="I26" i="5"/>
  <c r="H27" i="5"/>
  <c r="I27" i="5"/>
  <c r="H28" i="5"/>
  <c r="I28" i="5"/>
  <c r="H29" i="5"/>
  <c r="I29" i="5"/>
  <c r="H31" i="5"/>
  <c r="I31" i="5"/>
  <c r="H32" i="5"/>
  <c r="I32" i="5"/>
  <c r="H33" i="5"/>
  <c r="I33" i="5"/>
  <c r="H34" i="5"/>
  <c r="I34" i="5"/>
  <c r="H35" i="5"/>
  <c r="I35" i="5"/>
  <c r="H37" i="5"/>
  <c r="I37" i="5"/>
  <c r="H38" i="5"/>
  <c r="I38" i="5"/>
  <c r="H39" i="5"/>
  <c r="I39" i="5"/>
  <c r="H40" i="5"/>
  <c r="I40" i="5"/>
  <c r="H41" i="5"/>
  <c r="I41" i="5"/>
  <c r="H43" i="5"/>
  <c r="I43" i="5"/>
  <c r="H44" i="5"/>
  <c r="I44" i="5"/>
  <c r="H45" i="5"/>
  <c r="I45" i="5"/>
  <c r="H46" i="5"/>
  <c r="I46" i="5"/>
  <c r="H47" i="5"/>
  <c r="I47" i="5"/>
  <c r="H49" i="5"/>
  <c r="I49" i="5"/>
  <c r="H50" i="5"/>
  <c r="I50" i="5"/>
  <c r="H51" i="5"/>
  <c r="I51" i="5"/>
  <c r="H52" i="5"/>
  <c r="I52" i="5"/>
  <c r="H53" i="5"/>
  <c r="I53" i="5"/>
  <c r="H55" i="5"/>
  <c r="I55" i="5"/>
  <c r="H56" i="5"/>
  <c r="I56" i="5"/>
  <c r="H57" i="5"/>
  <c r="I57" i="5"/>
  <c r="H58" i="5"/>
  <c r="I58" i="5"/>
  <c r="H59" i="5"/>
  <c r="I59" i="5"/>
  <c r="H61" i="5"/>
  <c r="I61" i="5"/>
  <c r="H62" i="5"/>
  <c r="I62" i="5"/>
  <c r="H63" i="5"/>
  <c r="I63" i="5"/>
  <c r="H64" i="5"/>
  <c r="I64" i="5"/>
  <c r="H65" i="5"/>
  <c r="I65" i="5"/>
  <c r="H67" i="5"/>
  <c r="I67" i="5"/>
  <c r="H68" i="5"/>
  <c r="I68" i="5"/>
  <c r="H69" i="5"/>
  <c r="I69" i="5"/>
  <c r="H70" i="5"/>
  <c r="I70" i="5"/>
  <c r="H71" i="5"/>
  <c r="I71" i="5"/>
  <c r="H73" i="5"/>
  <c r="I73" i="5"/>
  <c r="H74" i="5"/>
  <c r="I74" i="5"/>
  <c r="H75" i="5"/>
  <c r="I75" i="5"/>
  <c r="H76" i="5"/>
  <c r="I76" i="5"/>
  <c r="H77" i="5"/>
  <c r="I77" i="5"/>
  <c r="I78" i="5"/>
  <c r="H80" i="5"/>
  <c r="I80" i="5"/>
  <c r="H81" i="5"/>
  <c r="I81" i="5"/>
  <c r="H82" i="5"/>
  <c r="I82" i="5"/>
  <c r="H83" i="5"/>
  <c r="I83" i="5"/>
  <c r="H84" i="5"/>
  <c r="I84" i="5"/>
  <c r="H86" i="5"/>
  <c r="I86" i="5"/>
  <c r="H87" i="5"/>
  <c r="I87" i="5"/>
  <c r="H88" i="5"/>
  <c r="I88" i="5"/>
  <c r="H89" i="5"/>
  <c r="I89" i="5"/>
  <c r="H90" i="5"/>
  <c r="I90" i="5"/>
  <c r="H92" i="5"/>
  <c r="I92" i="5"/>
  <c r="H93" i="5"/>
  <c r="I93" i="5"/>
  <c r="H94" i="5"/>
  <c r="I94" i="5"/>
  <c r="H95" i="5"/>
  <c r="I95" i="5"/>
  <c r="H96" i="5"/>
  <c r="I96" i="5"/>
  <c r="H98" i="5"/>
  <c r="I98" i="5"/>
  <c r="H99" i="5"/>
  <c r="I99" i="5"/>
  <c r="H100" i="5"/>
  <c r="I100" i="5"/>
  <c r="H101" i="5"/>
  <c r="I101" i="5"/>
  <c r="H102" i="5"/>
  <c r="I102" i="5"/>
  <c r="H104" i="5"/>
  <c r="I104" i="5"/>
  <c r="H105" i="5"/>
  <c r="I105" i="5"/>
  <c r="H106" i="5"/>
  <c r="I106" i="5"/>
  <c r="H107" i="5"/>
  <c r="I107" i="5"/>
  <c r="H108" i="5"/>
  <c r="I108" i="5"/>
  <c r="H110" i="5"/>
  <c r="I110" i="5"/>
  <c r="H111" i="5"/>
  <c r="I111" i="5"/>
  <c r="H112" i="5"/>
  <c r="I112" i="5"/>
  <c r="H113" i="5"/>
  <c r="I113" i="5"/>
  <c r="H114" i="5"/>
  <c r="I114" i="5"/>
  <c r="H116" i="5"/>
  <c r="I116" i="5"/>
  <c r="H117" i="5"/>
  <c r="I117" i="5"/>
  <c r="H118" i="5"/>
  <c r="I118" i="5"/>
  <c r="H119" i="5"/>
  <c r="I119" i="5"/>
  <c r="H120" i="5"/>
  <c r="I120" i="5"/>
  <c r="G41" i="6" l="1"/>
  <c r="H23" i="5"/>
  <c r="F6" i="6" l="1"/>
  <c r="F5" i="6"/>
  <c r="F4" i="6"/>
  <c r="D7" i="6"/>
  <c r="E4" i="6" s="1"/>
  <c r="C7" i="6"/>
  <c r="F7" i="6"/>
  <c r="E21" i="4"/>
  <c r="F21" i="4"/>
  <c r="G21" i="4"/>
  <c r="H21" i="4"/>
  <c r="D21" i="4"/>
  <c r="E15" i="4"/>
  <c r="F15" i="4"/>
  <c r="G15" i="4"/>
  <c r="H15" i="4"/>
  <c r="D15" i="4"/>
  <c r="E9" i="4"/>
  <c r="F9" i="4"/>
  <c r="G9" i="4"/>
  <c r="H9" i="4"/>
  <c r="D9" i="4"/>
  <c r="G5" i="4"/>
  <c r="H5" i="4"/>
  <c r="G6" i="4"/>
  <c r="H6" i="4"/>
  <c r="G7" i="4"/>
  <c r="H7" i="4"/>
  <c r="G8" i="4"/>
  <c r="H8" i="4"/>
  <c r="G10" i="4"/>
  <c r="H10" i="4"/>
  <c r="G11" i="4"/>
  <c r="H11" i="4"/>
  <c r="G12" i="4"/>
  <c r="H12" i="4"/>
  <c r="G13" i="4"/>
  <c r="H13" i="4"/>
  <c r="G14" i="4"/>
  <c r="H14" i="4"/>
  <c r="G16" i="4"/>
  <c r="H16" i="4"/>
  <c r="G17" i="4"/>
  <c r="H17" i="4"/>
  <c r="G18" i="4"/>
  <c r="H18" i="4"/>
  <c r="G19" i="4"/>
  <c r="H19" i="4"/>
  <c r="G20" i="4"/>
  <c r="H20" i="4"/>
  <c r="H4" i="4"/>
  <c r="G4" i="4"/>
  <c r="E6" i="6" l="1"/>
  <c r="F29" i="6"/>
  <c r="F38" i="6"/>
  <c r="F47" i="6"/>
  <c r="F30" i="6"/>
  <c r="F39" i="6"/>
  <c r="F48" i="6"/>
  <c r="F32" i="6"/>
  <c r="F31" i="6" s="1"/>
  <c r="F40" i="6"/>
  <c r="F28" i="6"/>
  <c r="F33" i="6"/>
  <c r="F42" i="6"/>
  <c r="F34" i="6"/>
  <c r="F43" i="6"/>
  <c r="F35" i="6"/>
  <c r="F44" i="6"/>
  <c r="F37" i="6"/>
  <c r="F36" i="6"/>
  <c r="F45" i="6"/>
  <c r="F46" i="6"/>
  <c r="E5" i="6"/>
  <c r="F41" i="6" l="1"/>
</calcChain>
</file>

<file path=xl/sharedStrings.xml><?xml version="1.0" encoding="utf-8"?>
<sst xmlns="http://schemas.openxmlformats.org/spreadsheetml/2006/main" count="195" uniqueCount="43">
  <si>
    <t>Provincia</t>
  </si>
  <si>
    <t>Año</t>
  </si>
  <si>
    <t>Superficie Cosechada (Ha)</t>
  </si>
  <si>
    <t>Produccion (t)</t>
  </si>
  <si>
    <t>Rendimiento (t/ha.)</t>
  </si>
  <si>
    <t>Precio en Chacra (S/Kg.)</t>
  </si>
  <si>
    <t>2014</t>
  </si>
  <si>
    <t>2015</t>
  </si>
  <si>
    <t>2016</t>
  </si>
  <si>
    <t>2017</t>
  </si>
  <si>
    <t>2018</t>
  </si>
  <si>
    <t>CUTERVO</t>
  </si>
  <si>
    <t>JAEN</t>
  </si>
  <si>
    <t>SAN IGNACIO</t>
  </si>
  <si>
    <t>Promedio</t>
  </si>
  <si>
    <t>Distrito</t>
  </si>
  <si>
    <t>CHOROS</t>
  </si>
  <si>
    <t>CUJILLO</t>
  </si>
  <si>
    <t>TORIBIO CASANOVA</t>
  </si>
  <si>
    <t>BELLAVISTA</t>
  </si>
  <si>
    <t>COLASAY</t>
  </si>
  <si>
    <t>HUABAL</t>
  </si>
  <si>
    <t>LAS PIRIAS</t>
  </si>
  <si>
    <t>POMAHUACA</t>
  </si>
  <si>
    <t>PUCARA</t>
  </si>
  <si>
    <t>SAN JOSE DEL ALTO</t>
  </si>
  <si>
    <t>SANTA ROSA</t>
  </si>
  <si>
    <t>CHIRINOS</t>
  </si>
  <si>
    <t>HUARANGO</t>
  </si>
  <si>
    <t>LA COIPA</t>
  </si>
  <si>
    <t>NAMBALLE</t>
  </si>
  <si>
    <t>SAN JOSE DE LOURDES</t>
  </si>
  <si>
    <t>TABACONAS</t>
  </si>
  <si>
    <t>Volumen de Produccion</t>
  </si>
  <si>
    <t>Rendimiento en Kg/ha.</t>
  </si>
  <si>
    <t>En Toneladas (t)</t>
  </si>
  <si>
    <t>En Porcentaje (%)</t>
  </si>
  <si>
    <t xml:space="preserve">TOTAL REGIONAL </t>
  </si>
  <si>
    <t>CUADRO Nº 01.- EVOLUCION DE AREA COSECHADA, PRODUCCION, RENDIMIENTO Y  PRECIO EN CHACRA POR PROVINCIA - CULTIVO DE CACAO
PERIODO: 2014 AL 2018</t>
  </si>
  <si>
    <t>CUADRO Nº 02.- EVOLUCION DE AREA COSECHADA, PRODUCCION, RENDIMIENTO Y  PRECIO EN CHACRA POR DISTRITO - CULTIVO DE CACAO
PERIODO: 2014 AL 2018</t>
  </si>
  <si>
    <t>CUADRO Nº 3 .-  SUPERFICIE COSECHA, PRODUCCION Y  RENDIMIENTO PROMEDIO DE LOS AÑOS  2014-2018  POR PROVINCIAS Y A NIVEL REGIONAL
 CULTIVO DE CACAO</t>
  </si>
  <si>
    <t>FIGURA Nº 1.- PRODUCCION REGIONAL DE CACAO POR PROVINCIAS EN PORCENTAJE</t>
  </si>
  <si>
    <t>CUADRO Nº 4 .-  SUPERFICIE COSECHA, PRODUCCION Y  RENDIMIENTO PROMEDIO DE LOS AÑOS  2014-2018  POR DISTRITO, PROVINCIAS Y A NIVEL REGIONAL
 CULTIVO DE CACAO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</si>
</sst>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C9C9C9"/>
        <bgColor rgb="FFC9C9C9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DEDED"/>
        <bgColor rgb="FFEDEDED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E2EFDA"/>
      </top>
      <bottom style="thin">
        <color rgb="FFA9D08E"/>
      </bottom>
      <diagonal/>
    </border>
    <border>
      <left/>
      <right/>
      <top style="thin">
        <color rgb="FFE2EFDA"/>
      </top>
      <bottom style="thin">
        <color rgb="FFE2EFDA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/>
      <top style="thin">
        <color rgb="FFA9D08E"/>
      </top>
      <bottom style="thin">
        <color rgb="FFE2EFDA"/>
      </bottom>
      <diagonal/>
    </border>
    <border>
      <left/>
      <right/>
      <top style="thin">
        <color rgb="FFE2EFD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/>
      <diagonal/>
    </border>
    <border>
      <left/>
      <right/>
      <top style="thin">
        <color rgb="FFEDEDED"/>
      </top>
      <bottom style="thin">
        <color rgb="FFA5A5A5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Fill="1" applyBorder="1"/>
    <xf numFmtId="4" fontId="3" fillId="0" borderId="6" xfId="0" applyNumberFormat="1" applyFont="1" applyFill="1" applyBorder="1"/>
    <xf numFmtId="0" fontId="1" fillId="0" borderId="0" xfId="0" applyFont="1"/>
    <xf numFmtId="2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left" vertical="center" wrapText="1"/>
    </xf>
    <xf numFmtId="1" fontId="0" fillId="0" borderId="0" xfId="0" applyNumberFormat="1"/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4" fontId="0" fillId="3" borderId="10" xfId="0" applyNumberFormat="1" applyFont="1" applyFill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2" fontId="0" fillId="3" borderId="10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7" fillId="2" borderId="6" xfId="0" applyFont="1" applyFill="1" applyBorder="1"/>
    <xf numFmtId="0" fontId="7" fillId="2" borderId="9" xfId="0" applyFont="1" applyFill="1" applyBorder="1"/>
    <xf numFmtId="4" fontId="7" fillId="2" borderId="6" xfId="0" applyNumberFormat="1" applyFont="1" applyFill="1" applyBorder="1"/>
    <xf numFmtId="2" fontId="8" fillId="0" borderId="10" xfId="0" applyNumberFormat="1" applyFont="1" applyBorder="1" applyAlignment="1">
      <alignment horizontal="center" vertical="center" wrapText="1"/>
    </xf>
    <xf numFmtId="4" fontId="10" fillId="4" borderId="11" xfId="0" applyNumberFormat="1" applyFont="1" applyFill="1" applyBorder="1" applyAlignment="1">
      <alignment horizontal="right"/>
    </xf>
    <xf numFmtId="4" fontId="9" fillId="5" borderId="12" xfId="0" applyNumberFormat="1" applyFont="1" applyFill="1" applyBorder="1" applyAlignment="1">
      <alignment horizontal="right"/>
    </xf>
    <xf numFmtId="43" fontId="3" fillId="0" borderId="0" xfId="0" applyNumberFormat="1" applyFont="1" applyFill="1" applyBorder="1" applyAlignment="1">
      <alignment horizontal="right"/>
    </xf>
    <xf numFmtId="0" fontId="6" fillId="6" borderId="13" xfId="0" applyFont="1" applyFill="1" applyBorder="1"/>
    <xf numFmtId="0" fontId="6" fillId="0" borderId="13" xfId="0" applyFont="1" applyFill="1" applyBorder="1"/>
    <xf numFmtId="4" fontId="6" fillId="0" borderId="13" xfId="0" applyNumberFormat="1" applyFont="1" applyFill="1" applyBorder="1"/>
    <xf numFmtId="0" fontId="6" fillId="0" borderId="14" xfId="0" applyFont="1" applyFill="1" applyBorder="1"/>
    <xf numFmtId="4" fontId="6" fillId="0" borderId="14" xfId="0" applyNumberFormat="1" applyFont="1" applyFill="1" applyBorder="1"/>
    <xf numFmtId="2" fontId="0" fillId="3" borderId="10" xfId="0" applyNumberFormat="1" applyFont="1" applyFill="1" applyBorder="1" applyAlignment="1">
      <alignment horizontal="center"/>
    </xf>
    <xf numFmtId="0" fontId="6" fillId="8" borderId="15" xfId="0" applyFont="1" applyFill="1" applyBorder="1"/>
    <xf numFmtId="4" fontId="6" fillId="8" borderId="15" xfId="0" applyNumberFormat="1" applyFont="1" applyFill="1" applyBorder="1"/>
    <xf numFmtId="0" fontId="7" fillId="6" borderId="13" xfId="0" applyFont="1" applyFill="1" applyBorder="1"/>
    <xf numFmtId="0" fontId="12" fillId="6" borderId="13" xfId="0" applyFont="1" applyFill="1" applyBorder="1"/>
    <xf numFmtId="4" fontId="7" fillId="6" borderId="13" xfId="0" applyNumberFormat="1" applyFont="1" applyFill="1" applyBorder="1"/>
    <xf numFmtId="4" fontId="7" fillId="7" borderId="13" xfId="0" applyNumberFormat="1" applyFont="1" applyFill="1" applyBorder="1"/>
    <xf numFmtId="0" fontId="4" fillId="0" borderId="0" xfId="0" applyFont="1" applyAlignment="1">
      <alignment horizont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'Serie Cacao'!$E$3</c:f>
              <c:strCache>
                <c:ptCount val="1"/>
                <c:pt idx="0">
                  <c:v>En Porcentaje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'Serie Cacao'!$B$4:$B$6</c:f>
              <c:strCache>
                <c:ptCount val="3"/>
                <c:pt idx="0">
                  <c:v>CUTERVO</c:v>
                </c:pt>
                <c:pt idx="1">
                  <c:v>JAEN</c:v>
                </c:pt>
                <c:pt idx="2">
                  <c:v>SAN IGNACIO</c:v>
                </c:pt>
              </c:strCache>
            </c:strRef>
          </c:cat>
          <c:val>
            <c:numRef>
              <c:f>'Serie Cacao'!$E$4:$E$6</c:f>
              <c:numCache>
                <c:formatCode>0.00</c:formatCode>
                <c:ptCount val="3"/>
                <c:pt idx="0">
                  <c:v>7.7668277655043889</c:v>
                </c:pt>
                <c:pt idx="1">
                  <c:v>72.284037415750191</c:v>
                </c:pt>
                <c:pt idx="2">
                  <c:v>19.949134818745431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4-40F0-8A36-7E4A15FA9BE4}"/>
            </c:ext>
          </c:extLst>
        </c:ser>
        <c:ser>
          <c:idx val="0"/>
          <c:order val="0"/>
          <c:tx>
            <c:strRef>
              <c:f>'Serie Cacao'!$E$3</c:f>
              <c:strCache>
                <c:ptCount val="1"/>
                <c:pt idx="0">
                  <c:v>En Porcentaje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'Serie Cacao'!$B$4:$B$6</c:f>
              <c:strCache>
                <c:ptCount val="3"/>
                <c:pt idx="0">
                  <c:v>CUTERVO</c:v>
                </c:pt>
                <c:pt idx="1">
                  <c:v>JAEN</c:v>
                </c:pt>
                <c:pt idx="2">
                  <c:v>SAN IGNACIO</c:v>
                </c:pt>
              </c:strCache>
            </c:strRef>
          </c:cat>
          <c:val>
            <c:numRef>
              <c:f>'Serie Cacao'!$E$4:$E$6</c:f>
              <c:numCache>
                <c:formatCode>0.00</c:formatCode>
                <c:ptCount val="3"/>
                <c:pt idx="0">
                  <c:v>7.7668277655043889</c:v>
                </c:pt>
                <c:pt idx="1">
                  <c:v>72.284037415750191</c:v>
                </c:pt>
                <c:pt idx="2">
                  <c:v>19.949134818745431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94-40F0-8A36-7E4A15FA9BE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49806</xdr:rowOff>
    </xdr:from>
    <xdr:to>
      <xdr:col>6</xdr:col>
      <xdr:colOff>0</xdr:colOff>
      <xdr:row>22</xdr:row>
      <xdr:rowOff>114300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showGridLines="0" showRowColHeaders="0" tabSelected="1" view="pageBreakPreview" zoomScale="106" zoomScaleNormal="100" zoomScaleSheetLayoutView="106" workbookViewId="0">
      <selection activeCell="A11" sqref="A11"/>
    </sheetView>
  </sheetViews>
  <sheetFormatPr baseColWidth="10" defaultRowHeight="15" x14ac:dyDescent="0.25"/>
  <cols>
    <col min="1" max="1" width="21.5703125" customWidth="1"/>
    <col min="2" max="2" width="21.28515625" customWidth="1"/>
    <col min="3" max="3" width="26.5703125" bestFit="1" customWidth="1"/>
    <col min="4" max="4" width="14" customWidth="1"/>
    <col min="5" max="5" width="15.42578125" customWidth="1"/>
    <col min="6" max="6" width="15.85546875" customWidth="1"/>
    <col min="12" max="12" width="32.42578125" customWidth="1"/>
  </cols>
  <sheetData>
    <row r="1" spans="2:12" ht="57" customHeight="1" x14ac:dyDescent="0.25">
      <c r="B1" s="43" t="s">
        <v>40</v>
      </c>
      <c r="C1" s="43"/>
      <c r="D1" s="43"/>
      <c r="E1" s="43"/>
      <c r="F1" s="43"/>
      <c r="H1" s="12"/>
      <c r="I1" s="12"/>
      <c r="J1" s="12"/>
      <c r="K1" s="12"/>
      <c r="L1" s="12"/>
    </row>
    <row r="2" spans="2:12" s="8" customFormat="1" ht="15.75" x14ac:dyDescent="0.25">
      <c r="B2" s="42" t="s">
        <v>0</v>
      </c>
      <c r="C2" s="41" t="s">
        <v>2</v>
      </c>
      <c r="D2" s="41" t="s">
        <v>33</v>
      </c>
      <c r="E2" s="41"/>
      <c r="F2" s="41" t="s">
        <v>34</v>
      </c>
    </row>
    <row r="3" spans="2:12" s="8" customFormat="1" ht="31.5" x14ac:dyDescent="0.25">
      <c r="B3" s="42"/>
      <c r="C3" s="41"/>
      <c r="D3" s="9" t="s">
        <v>35</v>
      </c>
      <c r="E3" s="9" t="s">
        <v>36</v>
      </c>
      <c r="F3" s="41"/>
    </row>
    <row r="4" spans="2:12" ht="15.75" x14ac:dyDescent="0.25">
      <c r="B4" s="13" t="s">
        <v>11</v>
      </c>
      <c r="C4" s="14">
        <v>122.8</v>
      </c>
      <c r="D4" s="14">
        <v>82.4</v>
      </c>
      <c r="E4" s="33">
        <f>D4*100/$D$7</f>
        <v>7.7668277655043889</v>
      </c>
      <c r="F4" s="17">
        <f>(D4/C4)*1000</f>
        <v>671.0097719869708</v>
      </c>
      <c r="G4" s="11"/>
    </row>
    <row r="5" spans="2:12" ht="15.75" x14ac:dyDescent="0.25">
      <c r="B5" s="13" t="s">
        <v>12</v>
      </c>
      <c r="C5" s="14">
        <v>857.62000000000012</v>
      </c>
      <c r="D5" s="14">
        <v>766.87740000000008</v>
      </c>
      <c r="E5" s="33">
        <f>D5*100/$D$7</f>
        <v>72.284037415750191</v>
      </c>
      <c r="F5" s="17">
        <f>(D5/C5)*1000</f>
        <v>894.19253282339491</v>
      </c>
      <c r="G5" s="11"/>
    </row>
    <row r="6" spans="2:12" ht="15.75" x14ac:dyDescent="0.25">
      <c r="B6" s="13" t="s">
        <v>13</v>
      </c>
      <c r="C6" s="14">
        <v>251.8</v>
      </c>
      <c r="D6" s="14">
        <v>211.64480000000003</v>
      </c>
      <c r="E6" s="33">
        <f>D6*100/$D$7</f>
        <v>19.949134818745431</v>
      </c>
      <c r="F6" s="17">
        <f>(D6/C6)*1000</f>
        <v>840.52740270055608</v>
      </c>
      <c r="G6" s="11"/>
    </row>
    <row r="7" spans="2:12" ht="15.75" x14ac:dyDescent="0.25">
      <c r="B7" s="10" t="s">
        <v>37</v>
      </c>
      <c r="C7" s="15">
        <f>SUM(C4:C6)</f>
        <v>1232.22</v>
      </c>
      <c r="D7" s="15">
        <f>SUM(D4:D6)</f>
        <v>1060.9222</v>
      </c>
      <c r="E7" s="16">
        <v>100</v>
      </c>
      <c r="F7" s="15">
        <f>AVERAGE(F4:F6)</f>
        <v>801.90990250364064</v>
      </c>
    </row>
    <row r="9" spans="2:12" x14ac:dyDescent="0.25">
      <c r="B9" s="8" t="s">
        <v>41</v>
      </c>
    </row>
    <row r="24" spans="2:7" ht="38.25" customHeight="1" x14ac:dyDescent="0.25">
      <c r="B24" s="44" t="s">
        <v>42</v>
      </c>
      <c r="C24" s="44"/>
      <c r="D24" s="44"/>
      <c r="E24" s="44"/>
      <c r="F24" s="44"/>
      <c r="G24" s="44"/>
    </row>
    <row r="25" spans="2:7" x14ac:dyDescent="0.25">
      <c r="B25" s="45" t="s">
        <v>0</v>
      </c>
      <c r="C25" s="44" t="s">
        <v>15</v>
      </c>
      <c r="D25" s="46" t="s">
        <v>2</v>
      </c>
      <c r="E25" s="46" t="s">
        <v>33</v>
      </c>
      <c r="F25" s="46"/>
      <c r="G25" s="46" t="s">
        <v>34</v>
      </c>
    </row>
    <row r="26" spans="2:7" x14ac:dyDescent="0.25">
      <c r="B26" s="45"/>
      <c r="C26" s="44"/>
      <c r="D26" s="46"/>
      <c r="E26" s="24" t="s">
        <v>35</v>
      </c>
      <c r="F26" s="24" t="s">
        <v>36</v>
      </c>
      <c r="G26" s="46"/>
    </row>
    <row r="27" spans="2:7" x14ac:dyDescent="0.25">
      <c r="B27" s="36" t="s">
        <v>11</v>
      </c>
      <c r="C27" s="37"/>
      <c r="D27" s="38">
        <f>+SUM(D28:D30)</f>
        <v>122.8</v>
      </c>
      <c r="E27" s="38">
        <f>+SUM(E28:E30)</f>
        <v>82.399999999999991</v>
      </c>
      <c r="F27" s="38">
        <f>+SUM(F28:F30)</f>
        <v>7.766827765504388</v>
      </c>
      <c r="G27" s="39">
        <f>(E27/D27)*1000</f>
        <v>671.00977198697069</v>
      </c>
    </row>
    <row r="28" spans="2:7" x14ac:dyDescent="0.25">
      <c r="B28" s="29"/>
      <c r="C28" s="29" t="s">
        <v>16</v>
      </c>
      <c r="D28" s="30">
        <v>100</v>
      </c>
      <c r="E28" s="30">
        <v>67</v>
      </c>
      <c r="F28" s="30">
        <f>E28*100/$D$7</f>
        <v>6.315260440397986</v>
      </c>
      <c r="G28" s="30">
        <f t="shared" ref="G28:G48" si="0">(E28/D28)*1000</f>
        <v>670</v>
      </c>
    </row>
    <row r="29" spans="2:7" x14ac:dyDescent="0.25">
      <c r="B29" s="29"/>
      <c r="C29" s="29" t="s">
        <v>17</v>
      </c>
      <c r="D29" s="30">
        <v>7.8</v>
      </c>
      <c r="E29" s="30">
        <v>6.6</v>
      </c>
      <c r="F29" s="30">
        <f t="shared" ref="F29:F48" si="1">E29*100/$D$7</f>
        <v>0.62210028218845836</v>
      </c>
      <c r="G29" s="30">
        <f t="shared" si="0"/>
        <v>846.15384615384619</v>
      </c>
    </row>
    <row r="30" spans="2:7" x14ac:dyDescent="0.25">
      <c r="B30" s="29"/>
      <c r="C30" s="29" t="s">
        <v>18</v>
      </c>
      <c r="D30" s="30">
        <v>15</v>
      </c>
      <c r="E30" s="30">
        <v>8.8000000000000007</v>
      </c>
      <c r="F30" s="30">
        <f t="shared" si="1"/>
        <v>0.82946704291794449</v>
      </c>
      <c r="G30" s="30">
        <f t="shared" si="0"/>
        <v>586.66666666666663</v>
      </c>
    </row>
    <row r="31" spans="2:7" x14ac:dyDescent="0.25">
      <c r="B31" s="36" t="s">
        <v>12</v>
      </c>
      <c r="C31" s="37"/>
      <c r="D31" s="38">
        <f>+SUM(D32:D40)</f>
        <v>857.62</v>
      </c>
      <c r="E31" s="38">
        <f t="shared" ref="E31:F31" si="2">+SUM(E32:E40)</f>
        <v>766.87740000000008</v>
      </c>
      <c r="F31" s="38">
        <f t="shared" si="2"/>
        <v>72.284037415750191</v>
      </c>
      <c r="G31" s="39">
        <f t="shared" si="0"/>
        <v>894.19253282339503</v>
      </c>
    </row>
    <row r="32" spans="2:7" x14ac:dyDescent="0.25">
      <c r="B32" s="29"/>
      <c r="C32" s="29" t="s">
        <v>19</v>
      </c>
      <c r="D32" s="30">
        <v>419.55</v>
      </c>
      <c r="E32" s="30">
        <v>396.63659999999999</v>
      </c>
      <c r="F32" s="30">
        <f t="shared" si="1"/>
        <v>37.386021331253126</v>
      </c>
      <c r="G32" s="30">
        <f t="shared" si="0"/>
        <v>945.38577046835894</v>
      </c>
    </row>
    <row r="33" spans="2:7" x14ac:dyDescent="0.25">
      <c r="B33" s="29"/>
      <c r="C33" s="29" t="s">
        <v>20</v>
      </c>
      <c r="D33" s="30">
        <v>48</v>
      </c>
      <c r="E33" s="30">
        <v>39.694600000000001</v>
      </c>
      <c r="F33" s="30">
        <f t="shared" si="1"/>
        <v>3.7415184638421177</v>
      </c>
      <c r="G33" s="30">
        <f t="shared" si="0"/>
        <v>826.9708333333333</v>
      </c>
    </row>
    <row r="34" spans="2:7" x14ac:dyDescent="0.25">
      <c r="B34" s="29"/>
      <c r="C34" s="29" t="s">
        <v>21</v>
      </c>
      <c r="D34" s="30">
        <v>5.6</v>
      </c>
      <c r="E34" s="30">
        <v>4.6045999999999996</v>
      </c>
      <c r="F34" s="30">
        <f t="shared" si="1"/>
        <v>0.43401863020681442</v>
      </c>
      <c r="G34" s="30">
        <f t="shared" si="0"/>
        <v>822.24999999999989</v>
      </c>
    </row>
    <row r="35" spans="2:7" x14ac:dyDescent="0.25">
      <c r="B35" s="29"/>
      <c r="C35" s="29" t="s">
        <v>12</v>
      </c>
      <c r="D35" s="30">
        <v>194.72</v>
      </c>
      <c r="E35" s="30">
        <v>166.09840000000003</v>
      </c>
      <c r="F35" s="30">
        <f t="shared" si="1"/>
        <v>15.656039622886583</v>
      </c>
      <c r="G35" s="30">
        <f t="shared" si="0"/>
        <v>853.01150369761729</v>
      </c>
    </row>
    <row r="36" spans="2:7" x14ac:dyDescent="0.25">
      <c r="B36" s="29"/>
      <c r="C36" s="29" t="s">
        <v>22</v>
      </c>
      <c r="D36" s="30">
        <v>3.8</v>
      </c>
      <c r="E36" s="30">
        <v>3.2683999999999997</v>
      </c>
      <c r="F36" s="30">
        <f t="shared" si="1"/>
        <v>0.30807160034920561</v>
      </c>
      <c r="G36" s="30">
        <f t="shared" si="0"/>
        <v>860.10526315789468</v>
      </c>
    </row>
    <row r="37" spans="2:7" x14ac:dyDescent="0.25">
      <c r="B37" s="29"/>
      <c r="C37" s="29" t="s">
        <v>23</v>
      </c>
      <c r="D37" s="30">
        <v>120.6</v>
      </c>
      <c r="E37" s="30">
        <v>98.704599999999985</v>
      </c>
      <c r="F37" s="30">
        <f t="shared" si="1"/>
        <v>9.3036605323180144</v>
      </c>
      <c r="G37" s="30">
        <f t="shared" si="0"/>
        <v>818.44610281923701</v>
      </c>
    </row>
    <row r="38" spans="2:7" x14ac:dyDescent="0.25">
      <c r="B38" s="29"/>
      <c r="C38" s="29" t="s">
        <v>24</v>
      </c>
      <c r="D38" s="30">
        <v>5</v>
      </c>
      <c r="E38" s="30">
        <v>4.2862</v>
      </c>
      <c r="F38" s="30">
        <f t="shared" si="1"/>
        <v>0.40400700447214699</v>
      </c>
      <c r="G38" s="30">
        <f t="shared" si="0"/>
        <v>857.24</v>
      </c>
    </row>
    <row r="39" spans="2:7" x14ac:dyDescent="0.25">
      <c r="B39" s="29"/>
      <c r="C39" s="29" t="s">
        <v>25</v>
      </c>
      <c r="D39" s="30">
        <v>20.75</v>
      </c>
      <c r="E39" s="30">
        <v>21.265999999999998</v>
      </c>
      <c r="F39" s="30">
        <f t="shared" si="1"/>
        <v>2.0044825153060235</v>
      </c>
      <c r="G39" s="30">
        <f t="shared" si="0"/>
        <v>1024.867469879518</v>
      </c>
    </row>
    <row r="40" spans="2:7" x14ac:dyDescent="0.25">
      <c r="B40" s="29"/>
      <c r="C40" s="29" t="s">
        <v>26</v>
      </c>
      <c r="D40" s="30">
        <v>39.6</v>
      </c>
      <c r="E40" s="30">
        <v>32.317999999999998</v>
      </c>
      <c r="F40" s="30">
        <f t="shared" si="1"/>
        <v>3.0462177151161507</v>
      </c>
      <c r="G40" s="30">
        <f t="shared" si="0"/>
        <v>816.11111111111097</v>
      </c>
    </row>
    <row r="41" spans="2:7" x14ac:dyDescent="0.25">
      <c r="B41" s="36" t="s">
        <v>13</v>
      </c>
      <c r="C41" s="37"/>
      <c r="D41" s="38">
        <f>+SUM(D42:D48)</f>
        <v>251.8</v>
      </c>
      <c r="E41" s="38">
        <f t="shared" ref="E41:F41" si="3">+SUM(E42:E48)</f>
        <v>211.64479999999998</v>
      </c>
      <c r="F41" s="38">
        <f t="shared" si="3"/>
        <v>19.949134818745428</v>
      </c>
      <c r="G41" s="39">
        <f t="shared" si="0"/>
        <v>840.52740270055585</v>
      </c>
    </row>
    <row r="42" spans="2:7" x14ac:dyDescent="0.25">
      <c r="B42" s="29"/>
      <c r="C42" s="29" t="s">
        <v>27</v>
      </c>
      <c r="D42" s="30">
        <v>16</v>
      </c>
      <c r="E42" s="30">
        <v>18.576600000000003</v>
      </c>
      <c r="F42" s="30">
        <f t="shared" si="1"/>
        <v>1.7509860760760783</v>
      </c>
      <c r="G42" s="30">
        <f t="shared" si="0"/>
        <v>1161.0375000000001</v>
      </c>
    </row>
    <row r="43" spans="2:7" x14ac:dyDescent="0.25">
      <c r="B43" s="29"/>
      <c r="C43" s="29" t="s">
        <v>28</v>
      </c>
      <c r="D43" s="30">
        <v>76.599999999999994</v>
      </c>
      <c r="E43" s="30">
        <v>58.171800000000005</v>
      </c>
      <c r="F43" s="30">
        <f t="shared" si="1"/>
        <v>5.4831353326379642</v>
      </c>
      <c r="G43" s="30">
        <f t="shared" si="0"/>
        <v>759.42297650130558</v>
      </c>
    </row>
    <row r="44" spans="2:7" x14ac:dyDescent="0.25">
      <c r="B44" s="29"/>
      <c r="C44" s="29" t="s">
        <v>29</v>
      </c>
      <c r="D44" s="30">
        <v>17.2</v>
      </c>
      <c r="E44" s="30">
        <v>19.842600000000001</v>
      </c>
      <c r="F44" s="30">
        <f t="shared" si="1"/>
        <v>1.8703162211140458</v>
      </c>
      <c r="G44" s="30">
        <f t="shared" si="0"/>
        <v>1153.6395348837209</v>
      </c>
    </row>
    <row r="45" spans="2:7" x14ac:dyDescent="0.25">
      <c r="B45" s="29"/>
      <c r="C45" s="29" t="s">
        <v>30</v>
      </c>
      <c r="D45" s="30">
        <v>2</v>
      </c>
      <c r="E45" s="30">
        <v>2.0566</v>
      </c>
      <c r="F45" s="30">
        <f t="shared" si="1"/>
        <v>0.19385021823466414</v>
      </c>
      <c r="G45" s="30">
        <f t="shared" si="0"/>
        <v>1028.3</v>
      </c>
    </row>
    <row r="46" spans="2:7" x14ac:dyDescent="0.25">
      <c r="B46" s="29"/>
      <c r="C46" s="29" t="s">
        <v>13</v>
      </c>
      <c r="D46" s="30">
        <v>62</v>
      </c>
      <c r="E46" s="30">
        <v>35.869599999999998</v>
      </c>
      <c r="F46" s="30">
        <f t="shared" si="1"/>
        <v>3.3809830730283523</v>
      </c>
      <c r="G46" s="30">
        <f t="shared" si="0"/>
        <v>578.54193548387093</v>
      </c>
    </row>
    <row r="47" spans="2:7" x14ac:dyDescent="0.25">
      <c r="B47" s="29"/>
      <c r="C47" s="29" t="s">
        <v>31</v>
      </c>
      <c r="D47" s="30">
        <v>37</v>
      </c>
      <c r="E47" s="30">
        <v>28.218</v>
      </c>
      <c r="F47" s="30">
        <f t="shared" si="1"/>
        <v>2.6597614792111997</v>
      </c>
      <c r="G47" s="30">
        <f t="shared" si="0"/>
        <v>762.64864864864865</v>
      </c>
    </row>
    <row r="48" spans="2:7" x14ac:dyDescent="0.25">
      <c r="B48" s="31"/>
      <c r="C48" s="31" t="s">
        <v>32</v>
      </c>
      <c r="D48" s="32">
        <v>41</v>
      </c>
      <c r="E48" s="32">
        <v>48.909599999999998</v>
      </c>
      <c r="F48" s="30">
        <f t="shared" si="1"/>
        <v>4.6101024184431241</v>
      </c>
      <c r="G48" s="30">
        <f t="shared" si="0"/>
        <v>1192.9170731707318</v>
      </c>
    </row>
  </sheetData>
  <mergeCells count="11">
    <mergeCell ref="B1:F1"/>
    <mergeCell ref="B2:B3"/>
    <mergeCell ref="C2:C3"/>
    <mergeCell ref="D2:E2"/>
    <mergeCell ref="F2:F3"/>
    <mergeCell ref="B24:G24"/>
    <mergeCell ref="B25:B26"/>
    <mergeCell ref="C25:C26"/>
    <mergeCell ref="D25:D26"/>
    <mergeCell ref="E25:F25"/>
    <mergeCell ref="G25:G26"/>
  </mergeCells>
  <pageMargins left="0.7" right="0.7" top="0.75" bottom="0.75" header="0.3" footer="0.3"/>
  <pageSetup scale="7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showGridLines="0" showRowColHeaders="0" view="pageBreakPreview" zoomScale="118" zoomScaleNormal="100" zoomScaleSheetLayoutView="118" workbookViewId="0">
      <selection activeCell="G15" sqref="G15"/>
    </sheetView>
  </sheetViews>
  <sheetFormatPr baseColWidth="10" defaultRowHeight="15" x14ac:dyDescent="0.25"/>
  <cols>
    <col min="1" max="1" width="15.28515625" customWidth="1"/>
    <col min="2" max="2" width="18" bestFit="1" customWidth="1"/>
    <col min="3" max="3" width="10.42578125" customWidth="1"/>
    <col min="6" max="6" width="0" hidden="1" customWidth="1"/>
  </cols>
  <sheetData>
    <row r="1" spans="2:8" ht="39.75" customHeight="1" x14ac:dyDescent="0.25">
      <c r="B1" s="40" t="s">
        <v>38</v>
      </c>
      <c r="C1" s="40"/>
      <c r="D1" s="40"/>
      <c r="E1" s="40"/>
      <c r="F1" s="40"/>
      <c r="G1" s="40"/>
      <c r="H1" s="40"/>
    </row>
    <row r="2" spans="2:8" ht="15.75" thickBot="1" x14ac:dyDescent="0.3"/>
    <row r="3" spans="2:8" ht="39" thickBot="1" x14ac:dyDescent="0.3">
      <c r="B3" s="1" t="s">
        <v>0</v>
      </c>
      <c r="C3" s="2" t="s">
        <v>1</v>
      </c>
      <c r="D3" s="3" t="s">
        <v>2</v>
      </c>
      <c r="E3" s="3" t="s">
        <v>3</v>
      </c>
      <c r="F3" s="3"/>
      <c r="G3" s="3" t="s">
        <v>4</v>
      </c>
      <c r="H3" s="4" t="s">
        <v>5</v>
      </c>
    </row>
    <row r="4" spans="2:8" x14ac:dyDescent="0.25">
      <c r="B4" s="18" t="s">
        <v>11</v>
      </c>
      <c r="C4" s="6" t="s">
        <v>6</v>
      </c>
      <c r="D4" s="7">
        <v>155</v>
      </c>
      <c r="E4" s="7">
        <v>107</v>
      </c>
      <c r="F4" s="7">
        <v>360.4</v>
      </c>
      <c r="G4" s="7">
        <f>+E4/D4</f>
        <v>0.69032258064516128</v>
      </c>
      <c r="H4" s="7">
        <f>+F4/E4</f>
        <v>3.3682242990654205</v>
      </c>
    </row>
    <row r="5" spans="2:8" x14ac:dyDescent="0.25">
      <c r="B5" s="19"/>
      <c r="C5" s="6" t="s">
        <v>7</v>
      </c>
      <c r="D5" s="7">
        <v>148</v>
      </c>
      <c r="E5" s="7">
        <v>104</v>
      </c>
      <c r="F5" s="7">
        <v>424.1</v>
      </c>
      <c r="G5" s="7">
        <f t="shared" ref="G5:G20" si="0">+E5/D5</f>
        <v>0.70270270270270274</v>
      </c>
      <c r="H5" s="7">
        <f t="shared" ref="H5:H20" si="1">+F5/E5</f>
        <v>4.0778846153846153</v>
      </c>
    </row>
    <row r="6" spans="2:8" x14ac:dyDescent="0.25">
      <c r="B6" s="19"/>
      <c r="C6" s="6" t="s">
        <v>8</v>
      </c>
      <c r="D6" s="7">
        <v>148</v>
      </c>
      <c r="E6" s="7">
        <v>97</v>
      </c>
      <c r="F6" s="7">
        <v>419.8</v>
      </c>
      <c r="G6" s="7">
        <f t="shared" si="0"/>
        <v>0.65540540540540537</v>
      </c>
      <c r="H6" s="7">
        <f t="shared" si="1"/>
        <v>4.3278350515463915</v>
      </c>
    </row>
    <row r="7" spans="2:8" x14ac:dyDescent="0.25">
      <c r="B7" s="19"/>
      <c r="C7" s="6" t="s">
        <v>9</v>
      </c>
      <c r="D7" s="7">
        <v>148</v>
      </c>
      <c r="E7" s="7">
        <v>93</v>
      </c>
      <c r="F7" s="7">
        <v>373.29999999999995</v>
      </c>
      <c r="G7" s="7">
        <f t="shared" si="0"/>
        <v>0.6283783783783784</v>
      </c>
      <c r="H7" s="7">
        <f t="shared" si="1"/>
        <v>4.0139784946236556</v>
      </c>
    </row>
    <row r="8" spans="2:8" x14ac:dyDescent="0.25">
      <c r="B8" s="20"/>
      <c r="C8" s="6" t="s">
        <v>10</v>
      </c>
      <c r="D8" s="7">
        <v>15</v>
      </c>
      <c r="E8" s="7">
        <v>11</v>
      </c>
      <c r="F8" s="7">
        <v>51</v>
      </c>
      <c r="G8" s="7">
        <f t="shared" si="0"/>
        <v>0.73333333333333328</v>
      </c>
      <c r="H8" s="7">
        <f t="shared" si="1"/>
        <v>4.6363636363636367</v>
      </c>
    </row>
    <row r="9" spans="2:8" x14ac:dyDescent="0.25">
      <c r="B9" s="21"/>
      <c r="C9" s="21" t="s">
        <v>14</v>
      </c>
      <c r="D9" s="23">
        <f>+AVERAGE(D4:D8)</f>
        <v>122.8</v>
      </c>
      <c r="E9" s="23">
        <f t="shared" ref="E9:H9" si="2">+AVERAGE(E4:E8)</f>
        <v>82.4</v>
      </c>
      <c r="F9" s="23">
        <f t="shared" si="2"/>
        <v>325.71999999999997</v>
      </c>
      <c r="G9" s="23">
        <f t="shared" si="2"/>
        <v>0.68202848009299621</v>
      </c>
      <c r="H9" s="23">
        <f t="shared" si="2"/>
        <v>4.0848572193967438</v>
      </c>
    </row>
    <row r="10" spans="2:8" x14ac:dyDescent="0.25">
      <c r="B10" s="18" t="s">
        <v>12</v>
      </c>
      <c r="C10" s="6" t="s">
        <v>6</v>
      </c>
      <c r="D10" s="7">
        <v>886.1</v>
      </c>
      <c r="E10" s="7">
        <v>773.63199999999995</v>
      </c>
      <c r="F10" s="7">
        <v>4676.5673399999996</v>
      </c>
      <c r="G10" s="7">
        <f t="shared" si="0"/>
        <v>0.87307527367114313</v>
      </c>
      <c r="H10" s="7">
        <f t="shared" si="1"/>
        <v>6.0449507517786234</v>
      </c>
    </row>
    <row r="11" spans="2:8" x14ac:dyDescent="0.25">
      <c r="B11" s="19"/>
      <c r="C11" s="6" t="s">
        <v>7</v>
      </c>
      <c r="D11" s="7">
        <v>850.5</v>
      </c>
      <c r="E11" s="7">
        <v>754.80000000000007</v>
      </c>
      <c r="F11" s="7">
        <v>5073.1643300000005</v>
      </c>
      <c r="G11" s="7">
        <f t="shared" si="0"/>
        <v>0.88747795414462094</v>
      </c>
      <c r="H11" s="7">
        <f t="shared" si="1"/>
        <v>6.7212034048754639</v>
      </c>
    </row>
    <row r="12" spans="2:8" x14ac:dyDescent="0.25">
      <c r="B12" s="19"/>
      <c r="C12" s="6" t="s">
        <v>8</v>
      </c>
      <c r="D12" s="7">
        <v>850.5</v>
      </c>
      <c r="E12" s="7">
        <v>658.29300000000001</v>
      </c>
      <c r="F12" s="7">
        <v>5141.90679</v>
      </c>
      <c r="G12" s="7">
        <f t="shared" si="0"/>
        <v>0.77400705467372133</v>
      </c>
      <c r="H12" s="7">
        <f t="shared" si="1"/>
        <v>7.810969872078239</v>
      </c>
    </row>
    <row r="13" spans="2:8" x14ac:dyDescent="0.25">
      <c r="B13" s="19"/>
      <c r="C13" s="6" t="s">
        <v>9</v>
      </c>
      <c r="D13" s="7">
        <v>850.5</v>
      </c>
      <c r="E13" s="7">
        <v>689.99400000000014</v>
      </c>
      <c r="F13" s="7">
        <v>3659.0454</v>
      </c>
      <c r="G13" s="7">
        <f t="shared" si="0"/>
        <v>0.81128042328042349</v>
      </c>
      <c r="H13" s="7">
        <f t="shared" si="1"/>
        <v>5.3030104609605289</v>
      </c>
    </row>
    <row r="14" spans="2:8" x14ac:dyDescent="0.25">
      <c r="B14" s="20"/>
      <c r="C14" s="6" t="s">
        <v>10</v>
      </c>
      <c r="D14" s="7">
        <v>850.5</v>
      </c>
      <c r="E14" s="7">
        <v>957.66800000000001</v>
      </c>
      <c r="F14" s="7">
        <v>5503.3343999999997</v>
      </c>
      <c r="G14" s="7">
        <f t="shared" si="0"/>
        <v>1.1260058788947678</v>
      </c>
      <c r="H14" s="7">
        <f t="shared" si="1"/>
        <v>5.7465994478253419</v>
      </c>
    </row>
    <row r="15" spans="2:8" x14ac:dyDescent="0.25">
      <c r="B15" s="21"/>
      <c r="C15" s="21" t="s">
        <v>14</v>
      </c>
      <c r="D15" s="23">
        <f>+AVERAGE(D10:D14)</f>
        <v>857.62000000000012</v>
      </c>
      <c r="E15" s="23">
        <f t="shared" ref="E15:H15" si="3">+AVERAGE(E10:E14)</f>
        <v>766.87740000000008</v>
      </c>
      <c r="F15" s="23">
        <f t="shared" si="3"/>
        <v>4810.8036520000005</v>
      </c>
      <c r="G15" s="23">
        <f t="shared" si="3"/>
        <v>0.89436931693293542</v>
      </c>
      <c r="H15" s="23">
        <f t="shared" si="3"/>
        <v>6.3253467875036398</v>
      </c>
    </row>
    <row r="16" spans="2:8" x14ac:dyDescent="0.25">
      <c r="B16" s="18" t="s">
        <v>13</v>
      </c>
      <c r="C16" s="6" t="s">
        <v>6</v>
      </c>
      <c r="D16" s="7">
        <v>232</v>
      </c>
      <c r="E16" s="7">
        <v>206.52900000000002</v>
      </c>
      <c r="F16" s="7">
        <v>1180.9315999999999</v>
      </c>
      <c r="G16" s="7">
        <f t="shared" si="0"/>
        <v>0.89021120689655187</v>
      </c>
      <c r="H16" s="7">
        <f t="shared" si="1"/>
        <v>5.717994083155391</v>
      </c>
    </row>
    <row r="17" spans="2:8" x14ac:dyDescent="0.25">
      <c r="B17" s="19"/>
      <c r="C17" s="6" t="s">
        <v>7</v>
      </c>
      <c r="D17" s="7">
        <v>232</v>
      </c>
      <c r="E17" s="7">
        <v>204.429</v>
      </c>
      <c r="F17" s="7">
        <v>1232.8471999999999</v>
      </c>
      <c r="G17" s="7">
        <f t="shared" si="0"/>
        <v>0.88115948275862066</v>
      </c>
      <c r="H17" s="7">
        <f t="shared" si="1"/>
        <v>6.0306864485958442</v>
      </c>
    </row>
    <row r="18" spans="2:8" x14ac:dyDescent="0.25">
      <c r="B18" s="19"/>
      <c r="C18" s="6" t="s">
        <v>8</v>
      </c>
      <c r="D18" s="7">
        <v>232</v>
      </c>
      <c r="E18" s="7">
        <v>209.583</v>
      </c>
      <c r="F18" s="7">
        <v>1681.68136</v>
      </c>
      <c r="G18" s="7">
        <f t="shared" si="0"/>
        <v>0.90337500000000004</v>
      </c>
      <c r="H18" s="7">
        <f t="shared" si="1"/>
        <v>8.0239397279359501</v>
      </c>
    </row>
    <row r="19" spans="2:8" x14ac:dyDescent="0.25">
      <c r="B19" s="19"/>
      <c r="C19" s="6" t="s">
        <v>9</v>
      </c>
      <c r="D19" s="7">
        <v>232</v>
      </c>
      <c r="E19" s="7">
        <v>212.63400000000001</v>
      </c>
      <c r="F19" s="7">
        <v>1408.1210699999999</v>
      </c>
      <c r="G19" s="7">
        <f t="shared" si="0"/>
        <v>0.91652586206896558</v>
      </c>
      <c r="H19" s="7">
        <f t="shared" si="1"/>
        <v>6.6222761646773316</v>
      </c>
    </row>
    <row r="20" spans="2:8" x14ac:dyDescent="0.25">
      <c r="B20" s="20"/>
      <c r="C20" s="6" t="s">
        <v>10</v>
      </c>
      <c r="D20" s="7">
        <v>331</v>
      </c>
      <c r="E20" s="7">
        <v>225.04900000000004</v>
      </c>
      <c r="F20" s="7">
        <v>1185.9630000000002</v>
      </c>
      <c r="G20" s="7">
        <f t="shared" si="0"/>
        <v>0.67990634441087627</v>
      </c>
      <c r="H20" s="7">
        <f t="shared" si="1"/>
        <v>5.2697990215464188</v>
      </c>
    </row>
    <row r="21" spans="2:8" x14ac:dyDescent="0.25">
      <c r="B21" s="22"/>
      <c r="C21" s="21" t="s">
        <v>14</v>
      </c>
      <c r="D21" s="23">
        <f>+AVERAGE(D16:D20)</f>
        <v>251.8</v>
      </c>
      <c r="E21" s="23">
        <f t="shared" ref="E21:H21" si="4">+AVERAGE(E16:E20)</f>
        <v>211.64480000000003</v>
      </c>
      <c r="F21" s="23">
        <f t="shared" si="4"/>
        <v>1337.9088459999998</v>
      </c>
      <c r="G21" s="23">
        <f t="shared" si="4"/>
        <v>0.85423557922700299</v>
      </c>
      <c r="H21" s="23">
        <f t="shared" si="4"/>
        <v>6.3329390891821875</v>
      </c>
    </row>
  </sheetData>
  <mergeCells count="1">
    <mergeCell ref="B1:H1"/>
  </mergeCells>
  <pageMargins left="0.7" right="0.7" top="0.75" bottom="0.75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0"/>
  <sheetViews>
    <sheetView showGridLines="0" showRowColHeaders="0" view="pageBreakPreview" zoomScale="98" zoomScaleNormal="100" zoomScaleSheetLayoutView="98" workbookViewId="0">
      <selection activeCell="F16" sqref="F16"/>
    </sheetView>
  </sheetViews>
  <sheetFormatPr baseColWidth="10" defaultRowHeight="15" x14ac:dyDescent="0.25"/>
  <cols>
    <col min="1" max="1" width="12.5703125" customWidth="1"/>
    <col min="2" max="2" width="12.85546875" bestFit="1" customWidth="1"/>
    <col min="3" max="3" width="20.5703125" bestFit="1" customWidth="1"/>
    <col min="7" max="7" width="11.42578125" hidden="1" customWidth="1"/>
  </cols>
  <sheetData>
    <row r="1" spans="2:9" ht="51.75" customHeight="1" x14ac:dyDescent="0.25">
      <c r="B1" s="40" t="s">
        <v>39</v>
      </c>
      <c r="C1" s="40"/>
      <c r="D1" s="40"/>
      <c r="E1" s="40"/>
      <c r="F1" s="40"/>
      <c r="G1" s="40"/>
      <c r="H1" s="40"/>
      <c r="I1" s="40"/>
    </row>
    <row r="2" spans="2:9" ht="10.5" customHeight="1" thickBot="1" x14ac:dyDescent="0.3"/>
    <row r="3" spans="2:9" ht="39" thickBot="1" x14ac:dyDescent="0.3">
      <c r="B3" s="1" t="s">
        <v>0</v>
      </c>
      <c r="C3" s="5" t="s">
        <v>15</v>
      </c>
      <c r="D3" s="2" t="s">
        <v>1</v>
      </c>
      <c r="E3" s="3" t="s">
        <v>2</v>
      </c>
      <c r="F3" s="3" t="s">
        <v>3</v>
      </c>
      <c r="G3" s="3"/>
      <c r="H3" s="3" t="s">
        <v>4</v>
      </c>
      <c r="I3" s="4" t="s">
        <v>5</v>
      </c>
    </row>
    <row r="4" spans="2:9" x14ac:dyDescent="0.25">
      <c r="B4" s="36" t="s">
        <v>11</v>
      </c>
      <c r="C4" s="28"/>
      <c r="D4" s="28"/>
      <c r="E4" s="25">
        <f>+E5+E11+E17</f>
        <v>122.8</v>
      </c>
      <c r="F4" s="25">
        <f>+F5+F11+F17</f>
        <v>82.399999999999991</v>
      </c>
      <c r="G4" s="25">
        <f>+G5+G11+G17</f>
        <v>325.71999999999991</v>
      </c>
      <c r="H4" s="25">
        <f>+F4/E4</f>
        <v>0.67100977198697065</v>
      </c>
      <c r="I4" s="25">
        <f>+G4/F4</f>
        <v>3.9529126213592227</v>
      </c>
    </row>
    <row r="5" spans="2:9" x14ac:dyDescent="0.25">
      <c r="B5" s="29"/>
      <c r="C5" s="34" t="s">
        <v>16</v>
      </c>
      <c r="D5" s="34"/>
      <c r="E5" s="35">
        <v>100</v>
      </c>
      <c r="F5" s="35">
        <v>67</v>
      </c>
      <c r="G5" s="35">
        <v>267.17999999999995</v>
      </c>
      <c r="H5" s="26">
        <f>+AVERAGE(H6:H10)</f>
        <v>0.53600000000000003</v>
      </c>
      <c r="I5" s="26">
        <f>+AVERAGE(I6:I10)</f>
        <v>3.1929905764966739</v>
      </c>
    </row>
    <row r="6" spans="2:9" x14ac:dyDescent="0.25">
      <c r="B6" s="29"/>
      <c r="C6" s="29"/>
      <c r="D6" s="29" t="s">
        <v>6</v>
      </c>
      <c r="E6" s="30">
        <v>125</v>
      </c>
      <c r="F6" s="30">
        <v>85</v>
      </c>
      <c r="G6" s="30">
        <v>287.29999999999995</v>
      </c>
      <c r="H6" s="27">
        <f>+IF(E6=0,0,F6/E6)</f>
        <v>0.68</v>
      </c>
      <c r="I6" s="27">
        <f>+IF(F6=0,0,G6/F6)</f>
        <v>3.3799999999999994</v>
      </c>
    </row>
    <row r="7" spans="2:9" x14ac:dyDescent="0.25">
      <c r="B7" s="29"/>
      <c r="C7" s="29"/>
      <c r="D7" s="29" t="s">
        <v>7</v>
      </c>
      <c r="E7" s="30">
        <v>125</v>
      </c>
      <c r="F7" s="30">
        <v>88</v>
      </c>
      <c r="G7" s="30">
        <v>361.7</v>
      </c>
      <c r="H7" s="27">
        <f t="shared" ref="H7:H70" si="0">+IF(E7=0,0,F7/E7)</f>
        <v>0.70399999999999996</v>
      </c>
      <c r="I7" s="27">
        <f t="shared" ref="I7:I70" si="1">+IF(F7=0,0,G7/F7)</f>
        <v>4.1102272727272728</v>
      </c>
    </row>
    <row r="8" spans="2:9" x14ac:dyDescent="0.25">
      <c r="B8" s="29"/>
      <c r="C8" s="29"/>
      <c r="D8" s="29" t="s">
        <v>8</v>
      </c>
      <c r="E8" s="30">
        <v>125</v>
      </c>
      <c r="F8" s="30">
        <v>82</v>
      </c>
      <c r="G8" s="30">
        <v>365.8</v>
      </c>
      <c r="H8" s="27">
        <f t="shared" si="0"/>
        <v>0.65600000000000003</v>
      </c>
      <c r="I8" s="27">
        <f t="shared" si="1"/>
        <v>4.4609756097560975</v>
      </c>
    </row>
    <row r="9" spans="2:9" x14ac:dyDescent="0.25">
      <c r="B9" s="29"/>
      <c r="C9" s="29"/>
      <c r="D9" s="29" t="s">
        <v>9</v>
      </c>
      <c r="E9" s="30">
        <v>125</v>
      </c>
      <c r="F9" s="30">
        <v>80</v>
      </c>
      <c r="G9" s="30">
        <v>321.09999999999997</v>
      </c>
      <c r="H9" s="27">
        <f t="shared" si="0"/>
        <v>0.64</v>
      </c>
      <c r="I9" s="27">
        <f t="shared" si="1"/>
        <v>4.0137499999999999</v>
      </c>
    </row>
    <row r="10" spans="2:9" x14ac:dyDescent="0.25">
      <c r="B10" s="29"/>
      <c r="C10" s="29"/>
      <c r="D10" s="29" t="s">
        <v>10</v>
      </c>
      <c r="E10" s="27">
        <v>0</v>
      </c>
      <c r="F10" s="27">
        <v>0</v>
      </c>
      <c r="G10" s="27">
        <v>0</v>
      </c>
      <c r="H10" s="27">
        <f t="shared" si="0"/>
        <v>0</v>
      </c>
      <c r="I10" s="27">
        <f t="shared" si="1"/>
        <v>0</v>
      </c>
    </row>
    <row r="11" spans="2:9" x14ac:dyDescent="0.25">
      <c r="B11" s="29"/>
      <c r="C11" s="34" t="s">
        <v>17</v>
      </c>
      <c r="D11" s="34"/>
      <c r="E11" s="35">
        <v>7.8</v>
      </c>
      <c r="F11" s="35">
        <v>6.6</v>
      </c>
      <c r="G11" s="35">
        <v>24.32</v>
      </c>
      <c r="H11" s="26">
        <f>+AVERAGE(H12:H16)</f>
        <v>0.57166666666666666</v>
      </c>
      <c r="I11" s="26">
        <f>+AVERAGE(I12:I16)</f>
        <v>3.8082424242424247</v>
      </c>
    </row>
    <row r="12" spans="2:9" x14ac:dyDescent="0.25">
      <c r="B12" s="29"/>
      <c r="C12" s="29"/>
      <c r="D12" s="29" t="s">
        <v>6</v>
      </c>
      <c r="E12" s="30">
        <v>15</v>
      </c>
      <c r="F12" s="30">
        <v>11</v>
      </c>
      <c r="G12" s="30">
        <v>35.799999999999997</v>
      </c>
      <c r="H12" s="27">
        <f t="shared" si="0"/>
        <v>0.73333333333333328</v>
      </c>
      <c r="I12" s="27">
        <f t="shared" si="1"/>
        <v>3.2545454545454544</v>
      </c>
    </row>
    <row r="13" spans="2:9" x14ac:dyDescent="0.25">
      <c r="B13" s="29"/>
      <c r="C13" s="29"/>
      <c r="D13" s="29" t="s">
        <v>7</v>
      </c>
      <c r="E13" s="30">
        <v>8</v>
      </c>
      <c r="F13" s="30">
        <v>6</v>
      </c>
      <c r="G13" s="30">
        <v>20.2</v>
      </c>
      <c r="H13" s="27">
        <f t="shared" si="0"/>
        <v>0.75</v>
      </c>
      <c r="I13" s="27">
        <f t="shared" si="1"/>
        <v>3.3666666666666667</v>
      </c>
    </row>
    <row r="14" spans="2:9" x14ac:dyDescent="0.25">
      <c r="B14" s="29"/>
      <c r="C14" s="29"/>
      <c r="D14" s="29" t="s">
        <v>8</v>
      </c>
      <c r="E14" s="30">
        <v>8</v>
      </c>
      <c r="F14" s="30">
        <v>6</v>
      </c>
      <c r="G14" s="30">
        <v>21</v>
      </c>
      <c r="H14" s="27">
        <f t="shared" si="0"/>
        <v>0.75</v>
      </c>
      <c r="I14" s="27">
        <f t="shared" si="1"/>
        <v>3.5</v>
      </c>
    </row>
    <row r="15" spans="2:9" x14ac:dyDescent="0.25">
      <c r="B15" s="29"/>
      <c r="C15" s="29"/>
      <c r="D15" s="29" t="s">
        <v>9</v>
      </c>
      <c r="E15" s="30">
        <v>8</v>
      </c>
      <c r="F15" s="30">
        <v>5</v>
      </c>
      <c r="G15" s="30">
        <v>20.6</v>
      </c>
      <c r="H15" s="27">
        <f t="shared" si="0"/>
        <v>0.625</v>
      </c>
      <c r="I15" s="27">
        <f t="shared" si="1"/>
        <v>4.12</v>
      </c>
    </row>
    <row r="16" spans="2:9" x14ac:dyDescent="0.25">
      <c r="B16" s="29"/>
      <c r="C16" s="29"/>
      <c r="D16" s="29" t="s">
        <v>10</v>
      </c>
      <c r="E16" s="27">
        <v>0</v>
      </c>
      <c r="F16" s="30">
        <v>5</v>
      </c>
      <c r="G16" s="30">
        <v>24</v>
      </c>
      <c r="H16" s="27">
        <f t="shared" si="0"/>
        <v>0</v>
      </c>
      <c r="I16" s="27">
        <f t="shared" si="1"/>
        <v>4.8</v>
      </c>
    </row>
    <row r="17" spans="2:9" x14ac:dyDescent="0.25">
      <c r="B17" s="29"/>
      <c r="C17" s="34" t="s">
        <v>18</v>
      </c>
      <c r="D17" s="34"/>
      <c r="E17" s="35">
        <v>15</v>
      </c>
      <c r="F17" s="35">
        <v>8.8000000000000007</v>
      </c>
      <c r="G17" s="35">
        <v>34.22</v>
      </c>
      <c r="H17" s="26">
        <f>+AVERAGE(H18:H22)</f>
        <v>0.58666666666666667</v>
      </c>
      <c r="I17" s="26">
        <f>+AVERAGE(I18:I22)</f>
        <v>3.9455151515151514</v>
      </c>
    </row>
    <row r="18" spans="2:9" x14ac:dyDescent="0.25">
      <c r="B18" s="29"/>
      <c r="C18" s="29"/>
      <c r="D18" s="29" t="s">
        <v>6</v>
      </c>
      <c r="E18" s="30">
        <v>15</v>
      </c>
      <c r="F18" s="30">
        <v>11</v>
      </c>
      <c r="G18" s="30">
        <v>37.299999999999997</v>
      </c>
      <c r="H18" s="27">
        <f t="shared" si="0"/>
        <v>0.73333333333333328</v>
      </c>
      <c r="I18" s="27">
        <f t="shared" si="1"/>
        <v>3.3909090909090907</v>
      </c>
    </row>
    <row r="19" spans="2:9" x14ac:dyDescent="0.25">
      <c r="B19" s="29"/>
      <c r="C19" s="29"/>
      <c r="D19" s="29" t="s">
        <v>7</v>
      </c>
      <c r="E19" s="30">
        <v>15</v>
      </c>
      <c r="F19" s="30">
        <v>10</v>
      </c>
      <c r="G19" s="30">
        <v>42.2</v>
      </c>
      <c r="H19" s="27">
        <f t="shared" si="0"/>
        <v>0.66666666666666663</v>
      </c>
      <c r="I19" s="27">
        <f t="shared" si="1"/>
        <v>4.2200000000000006</v>
      </c>
    </row>
    <row r="20" spans="2:9" x14ac:dyDescent="0.25">
      <c r="B20" s="29"/>
      <c r="C20" s="29"/>
      <c r="D20" s="29" t="s">
        <v>8</v>
      </c>
      <c r="E20" s="30">
        <v>15</v>
      </c>
      <c r="F20" s="30">
        <v>9</v>
      </c>
      <c r="G20" s="30">
        <v>33</v>
      </c>
      <c r="H20" s="27">
        <f t="shared" si="0"/>
        <v>0.6</v>
      </c>
      <c r="I20" s="27">
        <f t="shared" si="1"/>
        <v>3.6666666666666665</v>
      </c>
    </row>
    <row r="21" spans="2:9" x14ac:dyDescent="0.25">
      <c r="B21" s="29"/>
      <c r="C21" s="29"/>
      <c r="D21" s="29" t="s">
        <v>9</v>
      </c>
      <c r="E21" s="30">
        <v>15</v>
      </c>
      <c r="F21" s="30">
        <v>8</v>
      </c>
      <c r="G21" s="30">
        <v>31.6</v>
      </c>
      <c r="H21" s="27">
        <f t="shared" si="0"/>
        <v>0.53333333333333333</v>
      </c>
      <c r="I21" s="27">
        <f t="shared" si="1"/>
        <v>3.95</v>
      </c>
    </row>
    <row r="22" spans="2:9" x14ac:dyDescent="0.25">
      <c r="B22" s="29"/>
      <c r="C22" s="29"/>
      <c r="D22" s="29" t="s">
        <v>10</v>
      </c>
      <c r="E22" s="30">
        <v>15</v>
      </c>
      <c r="F22" s="30">
        <v>6</v>
      </c>
      <c r="G22" s="30">
        <v>27</v>
      </c>
      <c r="H22" s="27">
        <f t="shared" si="0"/>
        <v>0.4</v>
      </c>
      <c r="I22" s="27">
        <f t="shared" si="1"/>
        <v>4.5</v>
      </c>
    </row>
    <row r="23" spans="2:9" x14ac:dyDescent="0.25">
      <c r="B23" s="36" t="s">
        <v>12</v>
      </c>
      <c r="C23" s="28"/>
      <c r="D23" s="28"/>
      <c r="E23" s="25">
        <f>+E24+E30+E36+E42+E48+E54+E60+E66+E72</f>
        <v>857.62</v>
      </c>
      <c r="F23" s="25">
        <f t="shared" ref="F23:G23" si="2">+F24+F30+F36+F42+F48+F54+F60+F66+F72</f>
        <v>766.87740000000008</v>
      </c>
      <c r="G23" s="25">
        <f t="shared" si="2"/>
        <v>4810.8036519999996</v>
      </c>
      <c r="H23" s="25">
        <f t="shared" si="0"/>
        <v>0.89419253282339506</v>
      </c>
      <c r="I23" s="25">
        <f t="shared" si="1"/>
        <v>6.2732369633007821</v>
      </c>
    </row>
    <row r="24" spans="2:9" x14ac:dyDescent="0.25">
      <c r="B24" s="29"/>
      <c r="C24" s="34" t="s">
        <v>19</v>
      </c>
      <c r="D24" s="34"/>
      <c r="E24" s="35">
        <v>419.55</v>
      </c>
      <c r="F24" s="35">
        <v>396.63659999999999</v>
      </c>
      <c r="G24" s="35">
        <v>2462.345014</v>
      </c>
      <c r="H24" s="26">
        <f>+AVERAGE(H25:H29)</f>
        <v>0.94584124646090628</v>
      </c>
      <c r="I24" s="26">
        <f>+AVERAGE(I25:I29)</f>
        <v>6.315427125517048</v>
      </c>
    </row>
    <row r="25" spans="2:9" x14ac:dyDescent="0.25">
      <c r="B25" s="29"/>
      <c r="C25" s="29"/>
      <c r="D25" s="29" t="s">
        <v>6</v>
      </c>
      <c r="E25" s="30">
        <v>427.75</v>
      </c>
      <c r="F25" s="30">
        <v>364.71</v>
      </c>
      <c r="G25" s="30">
        <v>2190.7100999999998</v>
      </c>
      <c r="H25" s="27">
        <f t="shared" si="0"/>
        <v>0.85262419637638798</v>
      </c>
      <c r="I25" s="27">
        <f t="shared" si="1"/>
        <v>6.0067179402813196</v>
      </c>
    </row>
    <row r="26" spans="2:9" x14ac:dyDescent="0.25">
      <c r="B26" s="29"/>
      <c r="C26" s="29"/>
      <c r="D26" s="29" t="s">
        <v>7</v>
      </c>
      <c r="E26" s="30">
        <v>417.5</v>
      </c>
      <c r="F26" s="30">
        <v>371.85699999999997</v>
      </c>
      <c r="G26" s="30">
        <v>2490.84987</v>
      </c>
      <c r="H26" s="27">
        <f t="shared" si="0"/>
        <v>0.8906754491017963</v>
      </c>
      <c r="I26" s="27">
        <f t="shared" si="1"/>
        <v>6.6984079094920901</v>
      </c>
    </row>
    <row r="27" spans="2:9" x14ac:dyDescent="0.25">
      <c r="B27" s="29"/>
      <c r="C27" s="29"/>
      <c r="D27" s="29" t="s">
        <v>8</v>
      </c>
      <c r="E27" s="30">
        <v>417.5</v>
      </c>
      <c r="F27" s="30">
        <v>304.27999999999997</v>
      </c>
      <c r="G27" s="30">
        <v>2383.1381999999999</v>
      </c>
      <c r="H27" s="27">
        <f t="shared" si="0"/>
        <v>0.72881437125748494</v>
      </c>
      <c r="I27" s="27">
        <f t="shared" si="1"/>
        <v>7.8320566583410018</v>
      </c>
    </row>
    <row r="28" spans="2:9" x14ac:dyDescent="0.25">
      <c r="B28" s="29"/>
      <c r="C28" s="29"/>
      <c r="D28" s="29" t="s">
        <v>9</v>
      </c>
      <c r="E28" s="30">
        <v>417.5</v>
      </c>
      <c r="F28" s="30">
        <v>349.0990000000001</v>
      </c>
      <c r="G28" s="30">
        <v>1862.1651000000002</v>
      </c>
      <c r="H28" s="27">
        <f t="shared" si="0"/>
        <v>0.83616526946107805</v>
      </c>
      <c r="I28" s="27">
        <f t="shared" si="1"/>
        <v>5.3342034780964704</v>
      </c>
    </row>
    <row r="29" spans="2:9" x14ac:dyDescent="0.25">
      <c r="B29" s="29"/>
      <c r="C29" s="29"/>
      <c r="D29" s="29" t="s">
        <v>10</v>
      </c>
      <c r="E29" s="30">
        <v>417.5</v>
      </c>
      <c r="F29" s="30">
        <v>593.23699999999997</v>
      </c>
      <c r="G29" s="30">
        <v>3384.8617999999997</v>
      </c>
      <c r="H29" s="27">
        <f t="shared" si="0"/>
        <v>1.4209269461077843</v>
      </c>
      <c r="I29" s="27">
        <f t="shared" si="1"/>
        <v>5.705749641374358</v>
      </c>
    </row>
    <row r="30" spans="2:9" x14ac:dyDescent="0.25">
      <c r="B30" s="29"/>
      <c r="C30" s="34" t="s">
        <v>20</v>
      </c>
      <c r="D30" s="34"/>
      <c r="E30" s="35">
        <v>48</v>
      </c>
      <c r="F30" s="35">
        <v>39.694600000000001</v>
      </c>
      <c r="G30" s="35">
        <v>249.33686600000001</v>
      </c>
      <c r="H30" s="26">
        <f>+AVERAGE(H31:H35)</f>
        <v>0.82697083333333343</v>
      </c>
      <c r="I30" s="26">
        <f>+AVERAGE(I31:I35)</f>
        <v>6.2953640397432284</v>
      </c>
    </row>
    <row r="31" spans="2:9" x14ac:dyDescent="0.25">
      <c r="B31" s="29"/>
      <c r="C31" s="29"/>
      <c r="D31" s="29" t="s">
        <v>6</v>
      </c>
      <c r="E31" s="30">
        <v>48</v>
      </c>
      <c r="F31" s="30">
        <v>40.776000000000003</v>
      </c>
      <c r="G31" s="30">
        <v>246.97045999999997</v>
      </c>
      <c r="H31" s="27">
        <f t="shared" si="0"/>
        <v>0.84950000000000003</v>
      </c>
      <c r="I31" s="27">
        <f t="shared" si="1"/>
        <v>6.0567603492250335</v>
      </c>
    </row>
    <row r="32" spans="2:9" x14ac:dyDescent="0.25">
      <c r="B32" s="29"/>
      <c r="C32" s="29"/>
      <c r="D32" s="29" t="s">
        <v>7</v>
      </c>
      <c r="E32" s="30">
        <v>48</v>
      </c>
      <c r="F32" s="30">
        <v>37.679000000000002</v>
      </c>
      <c r="G32" s="30">
        <v>258.10470000000004</v>
      </c>
      <c r="H32" s="27">
        <f t="shared" si="0"/>
        <v>0.78497916666666667</v>
      </c>
      <c r="I32" s="27">
        <f t="shared" si="1"/>
        <v>6.8500942169378174</v>
      </c>
    </row>
    <row r="33" spans="2:9" x14ac:dyDescent="0.25">
      <c r="B33" s="29"/>
      <c r="C33" s="29"/>
      <c r="D33" s="29" t="s">
        <v>8</v>
      </c>
      <c r="E33" s="30">
        <v>48</v>
      </c>
      <c r="F33" s="30">
        <v>39.418999999999997</v>
      </c>
      <c r="G33" s="30">
        <v>299.89517000000001</v>
      </c>
      <c r="H33" s="27">
        <f t="shared" si="0"/>
        <v>0.82122916666666657</v>
      </c>
      <c r="I33" s="27">
        <f t="shared" si="1"/>
        <v>7.6078837616377895</v>
      </c>
    </row>
    <row r="34" spans="2:9" x14ac:dyDescent="0.25">
      <c r="B34" s="29"/>
      <c r="C34" s="29"/>
      <c r="D34" s="29" t="s">
        <v>9</v>
      </c>
      <c r="E34" s="30">
        <v>48</v>
      </c>
      <c r="F34" s="30">
        <v>40.579000000000001</v>
      </c>
      <c r="G34" s="30">
        <v>218.60999999999999</v>
      </c>
      <c r="H34" s="27">
        <f t="shared" si="0"/>
        <v>0.84539583333333335</v>
      </c>
      <c r="I34" s="27">
        <f t="shared" si="1"/>
        <v>5.3872692772123507</v>
      </c>
    </row>
    <row r="35" spans="2:9" x14ac:dyDescent="0.25">
      <c r="B35" s="29"/>
      <c r="C35" s="29"/>
      <c r="D35" s="29" t="s">
        <v>10</v>
      </c>
      <c r="E35" s="30">
        <v>48</v>
      </c>
      <c r="F35" s="30">
        <v>40.020000000000003</v>
      </c>
      <c r="G35" s="30">
        <v>223.10400000000001</v>
      </c>
      <c r="H35" s="27">
        <f t="shared" si="0"/>
        <v>0.8337500000000001</v>
      </c>
      <c r="I35" s="27">
        <f t="shared" si="1"/>
        <v>5.5748125937031485</v>
      </c>
    </row>
    <row r="36" spans="2:9" x14ac:dyDescent="0.25">
      <c r="B36" s="29"/>
      <c r="C36" s="34" t="s">
        <v>21</v>
      </c>
      <c r="D36" s="34"/>
      <c r="E36" s="35">
        <v>5.6</v>
      </c>
      <c r="F36" s="35">
        <v>4.6046000000000005</v>
      </c>
      <c r="G36" s="35">
        <v>29.165580000000006</v>
      </c>
      <c r="H36" s="26">
        <f>+AVERAGE(H37:H41)</f>
        <v>0.82193333333333329</v>
      </c>
      <c r="I36" s="26">
        <f>+AVERAGE(I37:I41)</f>
        <v>6.2972991252437165</v>
      </c>
    </row>
    <row r="37" spans="2:9" x14ac:dyDescent="0.25">
      <c r="B37" s="29"/>
      <c r="C37" s="29"/>
      <c r="D37" s="29" t="s">
        <v>6</v>
      </c>
      <c r="E37" s="30">
        <v>4</v>
      </c>
      <c r="F37" s="30">
        <v>3.2700000000000005</v>
      </c>
      <c r="G37" s="30">
        <v>19.112099999999998</v>
      </c>
      <c r="H37" s="27">
        <f t="shared" si="0"/>
        <v>0.81750000000000012</v>
      </c>
      <c r="I37" s="27">
        <f t="shared" si="1"/>
        <v>5.8446788990825675</v>
      </c>
    </row>
    <row r="38" spans="2:9" x14ac:dyDescent="0.25">
      <c r="B38" s="29"/>
      <c r="C38" s="29"/>
      <c r="D38" s="29" t="s">
        <v>7</v>
      </c>
      <c r="E38" s="30">
        <v>6</v>
      </c>
      <c r="F38" s="30">
        <v>5.0980000000000008</v>
      </c>
      <c r="G38" s="30">
        <v>34.038600000000002</v>
      </c>
      <c r="H38" s="27">
        <f t="shared" si="0"/>
        <v>0.84966666666666679</v>
      </c>
      <c r="I38" s="27">
        <f t="shared" si="1"/>
        <v>6.6768536681051387</v>
      </c>
    </row>
    <row r="39" spans="2:9" x14ac:dyDescent="0.25">
      <c r="B39" s="29"/>
      <c r="C39" s="29"/>
      <c r="D39" s="29" t="s">
        <v>8</v>
      </c>
      <c r="E39" s="30">
        <v>6</v>
      </c>
      <c r="F39" s="30">
        <v>4.879999999999999</v>
      </c>
      <c r="G39" s="30">
        <v>38.46990000000001</v>
      </c>
      <c r="H39" s="27">
        <f t="shared" si="0"/>
        <v>0.81333333333333313</v>
      </c>
      <c r="I39" s="27">
        <f t="shared" si="1"/>
        <v>7.8831762295082006</v>
      </c>
    </row>
    <row r="40" spans="2:9" x14ac:dyDescent="0.25">
      <c r="B40" s="29"/>
      <c r="C40" s="29"/>
      <c r="D40" s="29" t="s">
        <v>9</v>
      </c>
      <c r="E40" s="30">
        <v>6</v>
      </c>
      <c r="F40" s="30">
        <v>4.7700000000000005</v>
      </c>
      <c r="G40" s="30">
        <v>25.515300000000003</v>
      </c>
      <c r="H40" s="27">
        <f t="shared" si="0"/>
        <v>0.79500000000000004</v>
      </c>
      <c r="I40" s="27">
        <f t="shared" si="1"/>
        <v>5.3491194968553462</v>
      </c>
    </row>
    <row r="41" spans="2:9" x14ac:dyDescent="0.25">
      <c r="B41" s="29"/>
      <c r="C41" s="29"/>
      <c r="D41" s="29" t="s">
        <v>10</v>
      </c>
      <c r="E41" s="30">
        <v>6</v>
      </c>
      <c r="F41" s="30">
        <v>5.0050000000000008</v>
      </c>
      <c r="G41" s="30">
        <v>28.692</v>
      </c>
      <c r="H41" s="27">
        <f t="shared" si="0"/>
        <v>0.83416666666666683</v>
      </c>
      <c r="I41" s="27">
        <f t="shared" si="1"/>
        <v>5.7326673326673321</v>
      </c>
    </row>
    <row r="42" spans="2:9" x14ac:dyDescent="0.25">
      <c r="B42" s="29"/>
      <c r="C42" s="34" t="s">
        <v>12</v>
      </c>
      <c r="D42" s="34"/>
      <c r="E42" s="35">
        <v>194.72</v>
      </c>
      <c r="F42" s="35">
        <v>166.09840000000003</v>
      </c>
      <c r="G42" s="35">
        <v>1059.8967520000001</v>
      </c>
      <c r="H42" s="26">
        <f>+AVERAGE(H43:H47)</f>
        <v>0.85302949830961217</v>
      </c>
      <c r="I42" s="26">
        <f>+AVERAGE(I43:I47)</f>
        <v>6.3860458725133196</v>
      </c>
    </row>
    <row r="43" spans="2:9" x14ac:dyDescent="0.25">
      <c r="B43" s="29"/>
      <c r="C43" s="29"/>
      <c r="D43" s="29" t="s">
        <v>6</v>
      </c>
      <c r="E43" s="30">
        <v>197.6</v>
      </c>
      <c r="F43" s="30">
        <v>167.59700000000001</v>
      </c>
      <c r="G43" s="30">
        <v>1025.7549000000001</v>
      </c>
      <c r="H43" s="27">
        <f t="shared" si="0"/>
        <v>0.84816295546558707</v>
      </c>
      <c r="I43" s="27">
        <f t="shared" si="1"/>
        <v>6.1203655196692068</v>
      </c>
    </row>
    <row r="44" spans="2:9" x14ac:dyDescent="0.25">
      <c r="B44" s="29"/>
      <c r="C44" s="29"/>
      <c r="D44" s="29" t="s">
        <v>7</v>
      </c>
      <c r="E44" s="30">
        <v>194</v>
      </c>
      <c r="F44" s="30">
        <v>177.32800000000006</v>
      </c>
      <c r="G44" s="30">
        <v>1191.8916000000002</v>
      </c>
      <c r="H44" s="27">
        <f t="shared" si="0"/>
        <v>0.91406185567010345</v>
      </c>
      <c r="I44" s="27">
        <f t="shared" si="1"/>
        <v>6.7213953803121882</v>
      </c>
    </row>
    <row r="45" spans="2:9" x14ac:dyDescent="0.25">
      <c r="B45" s="29"/>
      <c r="C45" s="29"/>
      <c r="D45" s="29" t="s">
        <v>8</v>
      </c>
      <c r="E45" s="30">
        <v>194</v>
      </c>
      <c r="F45" s="30">
        <v>158.25800000000001</v>
      </c>
      <c r="G45" s="30">
        <v>1258.9988600000001</v>
      </c>
      <c r="H45" s="27">
        <f t="shared" si="0"/>
        <v>0.81576288659793816</v>
      </c>
      <c r="I45" s="27">
        <f t="shared" si="1"/>
        <v>7.9553568224039228</v>
      </c>
    </row>
    <row r="46" spans="2:9" x14ac:dyDescent="0.25">
      <c r="B46" s="29"/>
      <c r="C46" s="29"/>
      <c r="D46" s="29" t="s">
        <v>9</v>
      </c>
      <c r="E46" s="30">
        <v>194</v>
      </c>
      <c r="F46" s="30">
        <v>162.34999999999997</v>
      </c>
      <c r="G46" s="30">
        <v>850.55240000000003</v>
      </c>
      <c r="H46" s="27">
        <f t="shared" si="0"/>
        <v>0.83685567010309259</v>
      </c>
      <c r="I46" s="27">
        <f t="shared" si="1"/>
        <v>5.2390046196489077</v>
      </c>
    </row>
    <row r="47" spans="2:9" x14ac:dyDescent="0.25">
      <c r="B47" s="29"/>
      <c r="C47" s="29"/>
      <c r="D47" s="29" t="s">
        <v>10</v>
      </c>
      <c r="E47" s="30">
        <v>194</v>
      </c>
      <c r="F47" s="30">
        <v>164.95899999999997</v>
      </c>
      <c r="G47" s="30">
        <v>972.28600000000006</v>
      </c>
      <c r="H47" s="27">
        <f t="shared" si="0"/>
        <v>0.85030412371134012</v>
      </c>
      <c r="I47" s="27">
        <f t="shared" si="1"/>
        <v>5.8941070205323758</v>
      </c>
    </row>
    <row r="48" spans="2:9" x14ac:dyDescent="0.25">
      <c r="B48" s="29"/>
      <c r="C48" s="34" t="s">
        <v>22</v>
      </c>
      <c r="D48" s="34"/>
      <c r="E48" s="35">
        <v>3.8</v>
      </c>
      <c r="F48" s="35">
        <v>3.2684000000000006</v>
      </c>
      <c r="G48" s="35">
        <v>20.596728000000002</v>
      </c>
      <c r="H48" s="26">
        <f>+AVERAGE(H49:H53)</f>
        <v>0.86373333333333346</v>
      </c>
      <c r="I48" s="26">
        <f>+AVERAGE(I49:I53)</f>
        <v>6.3119305958471061</v>
      </c>
    </row>
    <row r="49" spans="2:9" x14ac:dyDescent="0.25">
      <c r="B49" s="29"/>
      <c r="C49" s="29"/>
      <c r="D49" s="29" t="s">
        <v>6</v>
      </c>
      <c r="E49" s="30">
        <v>3</v>
      </c>
      <c r="F49" s="30">
        <v>2.7979999999999996</v>
      </c>
      <c r="G49" s="30">
        <v>16.553039999999999</v>
      </c>
      <c r="H49" s="27">
        <f t="shared" si="0"/>
        <v>0.93266666666666653</v>
      </c>
      <c r="I49" s="27">
        <f t="shared" si="1"/>
        <v>5.9160257326661911</v>
      </c>
    </row>
    <row r="50" spans="2:9" x14ac:dyDescent="0.25">
      <c r="B50" s="29"/>
      <c r="C50" s="29"/>
      <c r="D50" s="29" t="s">
        <v>7</v>
      </c>
      <c r="E50" s="30">
        <v>4</v>
      </c>
      <c r="F50" s="30">
        <v>3.4000000000000004</v>
      </c>
      <c r="G50" s="30">
        <v>23.0473</v>
      </c>
      <c r="H50" s="27">
        <f t="shared" si="0"/>
        <v>0.85000000000000009</v>
      </c>
      <c r="I50" s="27">
        <f t="shared" si="1"/>
        <v>6.7786176470588231</v>
      </c>
    </row>
    <row r="51" spans="2:9" x14ac:dyDescent="0.25">
      <c r="B51" s="29"/>
      <c r="C51" s="29"/>
      <c r="D51" s="29" t="s">
        <v>8</v>
      </c>
      <c r="E51" s="30">
        <v>4</v>
      </c>
      <c r="F51" s="30">
        <v>3.1600000000000006</v>
      </c>
      <c r="G51" s="30">
        <v>24.569099999999999</v>
      </c>
      <c r="H51" s="27">
        <f t="shared" si="0"/>
        <v>0.79000000000000015</v>
      </c>
      <c r="I51" s="27">
        <f t="shared" si="1"/>
        <v>7.7750316455696185</v>
      </c>
    </row>
    <row r="52" spans="2:9" x14ac:dyDescent="0.25">
      <c r="B52" s="29"/>
      <c r="C52" s="29"/>
      <c r="D52" s="29" t="s">
        <v>9</v>
      </c>
      <c r="E52" s="30">
        <v>4</v>
      </c>
      <c r="F52" s="30">
        <v>3.22</v>
      </c>
      <c r="G52" s="30">
        <v>17.334</v>
      </c>
      <c r="H52" s="27">
        <f t="shared" si="0"/>
        <v>0.80500000000000005</v>
      </c>
      <c r="I52" s="27">
        <f t="shared" si="1"/>
        <v>5.3832298136645962</v>
      </c>
    </row>
    <row r="53" spans="2:9" x14ac:dyDescent="0.25">
      <c r="B53" s="29"/>
      <c r="C53" s="29"/>
      <c r="D53" s="29" t="s">
        <v>10</v>
      </c>
      <c r="E53" s="30">
        <v>4</v>
      </c>
      <c r="F53" s="30">
        <v>3.7640000000000002</v>
      </c>
      <c r="G53" s="30">
        <v>21.4802</v>
      </c>
      <c r="H53" s="27">
        <f t="shared" si="0"/>
        <v>0.94100000000000006</v>
      </c>
      <c r="I53" s="27">
        <f t="shared" si="1"/>
        <v>5.7067481402763018</v>
      </c>
    </row>
    <row r="54" spans="2:9" x14ac:dyDescent="0.25">
      <c r="B54" s="29"/>
      <c r="C54" s="34" t="s">
        <v>23</v>
      </c>
      <c r="D54" s="34"/>
      <c r="E54" s="35">
        <v>120.6</v>
      </c>
      <c r="F54" s="35">
        <v>98.704599999999999</v>
      </c>
      <c r="G54" s="35">
        <v>622.77545599999996</v>
      </c>
      <c r="H54" s="26">
        <f>+AVERAGE(H55:H59)</f>
        <v>0.81703691912865462</v>
      </c>
      <c r="I54" s="26">
        <f>+AVERAGE(I55:I59)</f>
        <v>6.270506329939284</v>
      </c>
    </row>
    <row r="55" spans="2:9" x14ac:dyDescent="0.25">
      <c r="B55" s="29"/>
      <c r="C55" s="29"/>
      <c r="D55" s="29" t="s">
        <v>6</v>
      </c>
      <c r="E55" s="30">
        <v>142</v>
      </c>
      <c r="F55" s="30">
        <v>120.53</v>
      </c>
      <c r="G55" s="30">
        <v>720.5354000000001</v>
      </c>
      <c r="H55" s="27">
        <f t="shared" si="0"/>
        <v>0.84880281690140846</v>
      </c>
      <c r="I55" s="27">
        <f t="shared" si="1"/>
        <v>5.978058574628724</v>
      </c>
    </row>
    <row r="56" spans="2:9" x14ac:dyDescent="0.25">
      <c r="B56" s="29"/>
      <c r="C56" s="29"/>
      <c r="D56" s="29" t="s">
        <v>7</v>
      </c>
      <c r="E56" s="30">
        <v>115.25</v>
      </c>
      <c r="F56" s="30">
        <v>101.65999999999998</v>
      </c>
      <c r="G56" s="30">
        <v>682.39819999999997</v>
      </c>
      <c r="H56" s="27">
        <f t="shared" si="0"/>
        <v>0.8820824295010844</v>
      </c>
      <c r="I56" s="27">
        <f t="shared" si="1"/>
        <v>6.7125536100727929</v>
      </c>
    </row>
    <row r="57" spans="2:9" x14ac:dyDescent="0.25">
      <c r="B57" s="29"/>
      <c r="C57" s="29"/>
      <c r="D57" s="29" t="s">
        <v>8</v>
      </c>
      <c r="E57" s="30">
        <v>115.25</v>
      </c>
      <c r="F57" s="30">
        <v>98.414999999999992</v>
      </c>
      <c r="G57" s="30">
        <v>755.31878000000006</v>
      </c>
      <c r="H57" s="27">
        <f t="shared" si="0"/>
        <v>0.85392624728850319</v>
      </c>
      <c r="I57" s="27">
        <f t="shared" si="1"/>
        <v>7.6748339175938636</v>
      </c>
    </row>
    <row r="58" spans="2:9" x14ac:dyDescent="0.25">
      <c r="B58" s="29"/>
      <c r="C58" s="29"/>
      <c r="D58" s="29" t="s">
        <v>9</v>
      </c>
      <c r="E58" s="30">
        <v>115.25</v>
      </c>
      <c r="F58" s="30">
        <v>76.08</v>
      </c>
      <c r="G58" s="30">
        <v>397.08529999999996</v>
      </c>
      <c r="H58" s="27">
        <f t="shared" si="0"/>
        <v>0.66013015184381774</v>
      </c>
      <c r="I58" s="27">
        <f t="shared" si="1"/>
        <v>5.2193125657202941</v>
      </c>
    </row>
    <row r="59" spans="2:9" x14ac:dyDescent="0.25">
      <c r="B59" s="29"/>
      <c r="C59" s="29"/>
      <c r="D59" s="29" t="s">
        <v>10</v>
      </c>
      <c r="E59" s="30">
        <v>115.25</v>
      </c>
      <c r="F59" s="30">
        <v>96.838000000000008</v>
      </c>
      <c r="G59" s="30">
        <v>558.53960000000006</v>
      </c>
      <c r="H59" s="27">
        <f t="shared" si="0"/>
        <v>0.84024295010845995</v>
      </c>
      <c r="I59" s="27">
        <f t="shared" si="1"/>
        <v>5.7677729816807455</v>
      </c>
    </row>
    <row r="60" spans="2:9" x14ac:dyDescent="0.25">
      <c r="B60" s="29"/>
      <c r="C60" s="34" t="s">
        <v>24</v>
      </c>
      <c r="D60" s="34"/>
      <c r="E60" s="35">
        <v>5</v>
      </c>
      <c r="F60" s="35">
        <v>4.2862000000000009</v>
      </c>
      <c r="G60" s="35">
        <v>27.321244</v>
      </c>
      <c r="H60" s="26">
        <f>+AVERAGE(H61:H65)</f>
        <v>0.85724</v>
      </c>
      <c r="I60" s="26">
        <f>+AVERAGE(I61:I65)</f>
        <v>6.3463898266266483</v>
      </c>
    </row>
    <row r="61" spans="2:9" x14ac:dyDescent="0.25">
      <c r="B61" s="29"/>
      <c r="C61" s="29"/>
      <c r="D61" s="29" t="s">
        <v>6</v>
      </c>
      <c r="E61" s="30">
        <v>5</v>
      </c>
      <c r="F61" s="30">
        <v>4.3280000000000003</v>
      </c>
      <c r="G61" s="30">
        <v>26.707200000000004</v>
      </c>
      <c r="H61" s="27">
        <f t="shared" si="0"/>
        <v>0.86560000000000004</v>
      </c>
      <c r="I61" s="27">
        <f t="shared" si="1"/>
        <v>6.1707948243992607</v>
      </c>
    </row>
    <row r="62" spans="2:9" x14ac:dyDescent="0.25">
      <c r="B62" s="29"/>
      <c r="C62" s="29"/>
      <c r="D62" s="29" t="s">
        <v>7</v>
      </c>
      <c r="E62" s="30">
        <v>5</v>
      </c>
      <c r="F62" s="30">
        <v>4.42</v>
      </c>
      <c r="G62" s="30">
        <v>30.440400000000004</v>
      </c>
      <c r="H62" s="27">
        <f t="shared" si="0"/>
        <v>0.88400000000000001</v>
      </c>
      <c r="I62" s="27">
        <f t="shared" si="1"/>
        <v>6.8869683257918561</v>
      </c>
    </row>
    <row r="63" spans="2:9" x14ac:dyDescent="0.25">
      <c r="B63" s="29"/>
      <c r="C63" s="29"/>
      <c r="D63" s="29" t="s">
        <v>8</v>
      </c>
      <c r="E63" s="30">
        <v>5</v>
      </c>
      <c r="F63" s="30">
        <v>4.4980000000000002</v>
      </c>
      <c r="G63" s="30">
        <v>33.583219999999997</v>
      </c>
      <c r="H63" s="27">
        <f t="shared" si="0"/>
        <v>0.89960000000000007</v>
      </c>
      <c r="I63" s="27">
        <f t="shared" si="1"/>
        <v>7.4662561138283667</v>
      </c>
    </row>
    <row r="64" spans="2:9" x14ac:dyDescent="0.25">
      <c r="B64" s="29"/>
      <c r="C64" s="29"/>
      <c r="D64" s="29" t="s">
        <v>9</v>
      </c>
      <c r="E64" s="30">
        <v>5</v>
      </c>
      <c r="F64" s="30">
        <v>4.0760000000000005</v>
      </c>
      <c r="G64" s="30">
        <v>21.983699999999999</v>
      </c>
      <c r="H64" s="27">
        <f t="shared" si="0"/>
        <v>0.81520000000000015</v>
      </c>
      <c r="I64" s="27">
        <f t="shared" si="1"/>
        <v>5.3934494602551508</v>
      </c>
    </row>
    <row r="65" spans="2:9" x14ac:dyDescent="0.25">
      <c r="B65" s="29"/>
      <c r="C65" s="29"/>
      <c r="D65" s="29" t="s">
        <v>10</v>
      </c>
      <c r="E65" s="30">
        <v>5</v>
      </c>
      <c r="F65" s="30">
        <v>4.109</v>
      </c>
      <c r="G65" s="30">
        <v>23.8917</v>
      </c>
      <c r="H65" s="27">
        <f t="shared" si="0"/>
        <v>0.82179999999999997</v>
      </c>
      <c r="I65" s="27">
        <f t="shared" si="1"/>
        <v>5.8144804088586035</v>
      </c>
    </row>
    <row r="66" spans="2:9" x14ac:dyDescent="0.25">
      <c r="B66" s="29"/>
      <c r="C66" s="34" t="s">
        <v>25</v>
      </c>
      <c r="D66" s="34"/>
      <c r="E66" s="35">
        <v>20.75</v>
      </c>
      <c r="F66" s="35">
        <v>21.265999999999998</v>
      </c>
      <c r="G66" s="35">
        <v>135.56337199999999</v>
      </c>
      <c r="H66" s="26">
        <f>+AVERAGE(H67:H71)</f>
        <v>1.0248674698795182</v>
      </c>
      <c r="I66" s="26">
        <f>+AVERAGE(I67:I71)</f>
        <v>6.3969177564894997</v>
      </c>
    </row>
    <row r="67" spans="2:9" x14ac:dyDescent="0.25">
      <c r="B67" s="29"/>
      <c r="C67" s="29"/>
      <c r="D67" s="29" t="s">
        <v>6</v>
      </c>
      <c r="E67" s="30">
        <v>20.75</v>
      </c>
      <c r="F67" s="30">
        <v>36.644999999999996</v>
      </c>
      <c r="G67" s="30">
        <v>230.90653999999998</v>
      </c>
      <c r="H67" s="27">
        <f t="shared" si="0"/>
        <v>1.766024096385542</v>
      </c>
      <c r="I67" s="27">
        <f t="shared" si="1"/>
        <v>6.3011745122117615</v>
      </c>
    </row>
    <row r="68" spans="2:9" x14ac:dyDescent="0.25">
      <c r="B68" s="29"/>
      <c r="C68" s="29"/>
      <c r="D68" s="29" t="s">
        <v>7</v>
      </c>
      <c r="E68" s="30">
        <v>20.75</v>
      </c>
      <c r="F68" s="30">
        <v>18.649999999999999</v>
      </c>
      <c r="G68" s="30">
        <v>125.9752</v>
      </c>
      <c r="H68" s="27">
        <f t="shared" si="0"/>
        <v>0.89879518072289155</v>
      </c>
      <c r="I68" s="27">
        <f t="shared" si="1"/>
        <v>6.7547024128686335</v>
      </c>
    </row>
    <row r="69" spans="2:9" x14ac:dyDescent="0.25">
      <c r="B69" s="29"/>
      <c r="C69" s="29"/>
      <c r="D69" s="29" t="s">
        <v>8</v>
      </c>
      <c r="E69" s="30">
        <v>20.75</v>
      </c>
      <c r="F69" s="30">
        <v>16.596</v>
      </c>
      <c r="G69" s="30">
        <v>128.84772000000001</v>
      </c>
      <c r="H69" s="27">
        <f t="shared" si="0"/>
        <v>0.79980722891566269</v>
      </c>
      <c r="I69" s="27">
        <f t="shared" si="1"/>
        <v>7.7637816341287058</v>
      </c>
    </row>
    <row r="70" spans="2:9" x14ac:dyDescent="0.25">
      <c r="B70" s="29"/>
      <c r="C70" s="29"/>
      <c r="D70" s="29" t="s">
        <v>9</v>
      </c>
      <c r="E70" s="30">
        <v>20.75</v>
      </c>
      <c r="F70" s="30">
        <v>17.559999999999999</v>
      </c>
      <c r="G70" s="30">
        <v>93.718899999999991</v>
      </c>
      <c r="H70" s="27">
        <f t="shared" si="0"/>
        <v>0.84626506024096382</v>
      </c>
      <c r="I70" s="27">
        <f t="shared" si="1"/>
        <v>5.3370671981776763</v>
      </c>
    </row>
    <row r="71" spans="2:9" x14ac:dyDescent="0.25">
      <c r="B71" s="29"/>
      <c r="C71" s="29"/>
      <c r="D71" s="29" t="s">
        <v>10</v>
      </c>
      <c r="E71" s="30">
        <v>20.75</v>
      </c>
      <c r="F71" s="30">
        <v>16.879000000000001</v>
      </c>
      <c r="G71" s="30">
        <v>98.368499999999983</v>
      </c>
      <c r="H71" s="27">
        <f t="shared" ref="H71:H120" si="3">+IF(E71=0,0,F71/E71)</f>
        <v>0.81344578313253013</v>
      </c>
      <c r="I71" s="27">
        <f t="shared" ref="I71:I120" si="4">+IF(F71=0,0,G71/F71)</f>
        <v>5.8278630250607248</v>
      </c>
    </row>
    <row r="72" spans="2:9" x14ac:dyDescent="0.25">
      <c r="B72" s="29"/>
      <c r="C72" s="34" t="s">
        <v>26</v>
      </c>
      <c r="D72" s="34"/>
      <c r="E72" s="35">
        <v>39.6</v>
      </c>
      <c r="F72" s="35">
        <v>32.317999999999998</v>
      </c>
      <c r="G72" s="35">
        <v>203.80263999999997</v>
      </c>
      <c r="H72" s="26">
        <f>+AVERAGE(H73:H77)</f>
        <v>0.81662842105263156</v>
      </c>
      <c r="I72" s="26">
        <f>+AVERAGE(I73:I77)</f>
        <v>6.3294464492552551</v>
      </c>
    </row>
    <row r="73" spans="2:9" x14ac:dyDescent="0.25">
      <c r="B73" s="29"/>
      <c r="C73" s="29"/>
      <c r="D73" s="29" t="s">
        <v>6</v>
      </c>
      <c r="E73" s="30">
        <v>38</v>
      </c>
      <c r="F73" s="30">
        <v>32.978000000000002</v>
      </c>
      <c r="G73" s="30">
        <v>199.31759999999997</v>
      </c>
      <c r="H73" s="27">
        <f t="shared" si="3"/>
        <v>0.86784210526315797</v>
      </c>
      <c r="I73" s="27">
        <f t="shared" si="4"/>
        <v>6.043956577112013</v>
      </c>
    </row>
    <row r="74" spans="2:9" x14ac:dyDescent="0.25">
      <c r="B74" s="29"/>
      <c r="C74" s="29"/>
      <c r="D74" s="29" t="s">
        <v>7</v>
      </c>
      <c r="E74" s="30">
        <v>40</v>
      </c>
      <c r="F74" s="30">
        <v>34.707999999999998</v>
      </c>
      <c r="G74" s="30">
        <v>236.41846000000004</v>
      </c>
      <c r="H74" s="27">
        <f t="shared" si="3"/>
        <v>0.86769999999999992</v>
      </c>
      <c r="I74" s="27">
        <f t="shared" si="4"/>
        <v>6.8116416964388629</v>
      </c>
    </row>
    <row r="75" spans="2:9" x14ac:dyDescent="0.25">
      <c r="B75" s="29"/>
      <c r="C75" s="29"/>
      <c r="D75" s="29" t="s">
        <v>8</v>
      </c>
      <c r="E75" s="30">
        <v>40</v>
      </c>
      <c r="F75" s="30">
        <v>28.786999999999995</v>
      </c>
      <c r="G75" s="30">
        <v>219.08583999999996</v>
      </c>
      <c r="H75" s="27">
        <f t="shared" si="3"/>
        <v>0.71967499999999984</v>
      </c>
      <c r="I75" s="27">
        <f t="shared" si="4"/>
        <v>7.6105825546253518</v>
      </c>
    </row>
    <row r="76" spans="2:9" x14ac:dyDescent="0.25">
      <c r="B76" s="29"/>
      <c r="C76" s="29"/>
      <c r="D76" s="29" t="s">
        <v>9</v>
      </c>
      <c r="E76" s="30">
        <v>40</v>
      </c>
      <c r="F76" s="30">
        <v>32.260000000000005</v>
      </c>
      <c r="G76" s="30">
        <v>172.08069999999998</v>
      </c>
      <c r="H76" s="27">
        <f t="shared" si="3"/>
        <v>0.80650000000000011</v>
      </c>
      <c r="I76" s="27">
        <f t="shared" si="4"/>
        <v>5.3341816491010521</v>
      </c>
    </row>
    <row r="77" spans="2:9" x14ac:dyDescent="0.25">
      <c r="B77" s="29"/>
      <c r="C77" s="29"/>
      <c r="D77" s="29" t="s">
        <v>10</v>
      </c>
      <c r="E77" s="30">
        <v>40</v>
      </c>
      <c r="F77" s="30">
        <v>32.856999999999999</v>
      </c>
      <c r="G77" s="30">
        <v>192.11059999999998</v>
      </c>
      <c r="H77" s="27">
        <f t="shared" si="3"/>
        <v>0.82142499999999996</v>
      </c>
      <c r="I77" s="27">
        <f t="shared" si="4"/>
        <v>5.846869768998995</v>
      </c>
    </row>
    <row r="78" spans="2:9" x14ac:dyDescent="0.25">
      <c r="B78" s="36" t="s">
        <v>13</v>
      </c>
      <c r="C78" s="28"/>
      <c r="D78" s="28"/>
      <c r="E78" s="25">
        <f>+E79+E85+E91+E97+E103+E109+E115</f>
        <v>251.8</v>
      </c>
      <c r="F78" s="25">
        <f t="shared" ref="F78:G78" si="5">+F79+F85+F91+F97+F103+F109+F115</f>
        <v>211.64479999999998</v>
      </c>
      <c r="G78" s="25">
        <f t="shared" si="5"/>
        <v>1337.9088459999998</v>
      </c>
      <c r="H78" s="25">
        <f t="shared" si="3"/>
        <v>0.84052740270055581</v>
      </c>
      <c r="I78" s="25">
        <f t="shared" si="4"/>
        <v>6.3214822476148713</v>
      </c>
    </row>
    <row r="79" spans="2:9" x14ac:dyDescent="0.25">
      <c r="B79" s="29"/>
      <c r="C79" s="34" t="s">
        <v>27</v>
      </c>
      <c r="D79" s="34"/>
      <c r="E79" s="35">
        <v>16</v>
      </c>
      <c r="F79" s="35">
        <v>18.576600000000003</v>
      </c>
      <c r="G79" s="35">
        <v>121.36972</v>
      </c>
      <c r="H79" s="26">
        <f>+AVERAGE(H80:H84)</f>
        <v>1.1610375000000002</v>
      </c>
      <c r="I79" s="26">
        <f>+AVERAGE(I80:I84)</f>
        <v>6.5252901189910606</v>
      </c>
    </row>
    <row r="80" spans="2:9" x14ac:dyDescent="0.25">
      <c r="B80" s="29"/>
      <c r="C80" s="29"/>
      <c r="D80" s="29" t="s">
        <v>6</v>
      </c>
      <c r="E80" s="30">
        <v>16</v>
      </c>
      <c r="F80" s="30">
        <v>15.865000000000002</v>
      </c>
      <c r="G80" s="30">
        <v>91.967199999999991</v>
      </c>
      <c r="H80" s="27">
        <f t="shared" si="3"/>
        <v>0.99156250000000012</v>
      </c>
      <c r="I80" s="27">
        <f t="shared" si="4"/>
        <v>5.7968610148124791</v>
      </c>
    </row>
    <row r="81" spans="2:9" x14ac:dyDescent="0.25">
      <c r="B81" s="29"/>
      <c r="C81" s="29"/>
      <c r="D81" s="29" t="s">
        <v>7</v>
      </c>
      <c r="E81" s="30">
        <v>16</v>
      </c>
      <c r="F81" s="30">
        <v>19.008000000000003</v>
      </c>
      <c r="G81" s="30">
        <v>116.0354</v>
      </c>
      <c r="H81" s="27">
        <f t="shared" si="3"/>
        <v>1.1880000000000002</v>
      </c>
      <c r="I81" s="27">
        <f t="shared" si="4"/>
        <v>6.1045559764309756</v>
      </c>
    </row>
    <row r="82" spans="2:9" x14ac:dyDescent="0.25">
      <c r="B82" s="29"/>
      <c r="C82" s="29"/>
      <c r="D82" s="29" t="s">
        <v>8</v>
      </c>
      <c r="E82" s="30">
        <v>16</v>
      </c>
      <c r="F82" s="30">
        <v>18.630000000000003</v>
      </c>
      <c r="G82" s="30">
        <v>155.21600000000001</v>
      </c>
      <c r="H82" s="27">
        <f t="shared" si="3"/>
        <v>1.1643750000000002</v>
      </c>
      <c r="I82" s="27">
        <f t="shared" si="4"/>
        <v>8.331508319914116</v>
      </c>
    </row>
    <row r="83" spans="2:9" x14ac:dyDescent="0.25">
      <c r="B83" s="29"/>
      <c r="C83" s="29"/>
      <c r="D83" s="29" t="s">
        <v>9</v>
      </c>
      <c r="E83" s="30">
        <v>16</v>
      </c>
      <c r="F83" s="30">
        <v>19.38</v>
      </c>
      <c r="G83" s="30">
        <v>132.55000000000001</v>
      </c>
      <c r="H83" s="27">
        <f t="shared" si="3"/>
        <v>1.2112499999999999</v>
      </c>
      <c r="I83" s="27">
        <f t="shared" si="4"/>
        <v>6.8395252837977303</v>
      </c>
    </row>
    <row r="84" spans="2:9" x14ac:dyDescent="0.25">
      <c r="B84" s="29"/>
      <c r="C84" s="29"/>
      <c r="D84" s="29" t="s">
        <v>10</v>
      </c>
      <c r="E84" s="30">
        <v>16</v>
      </c>
      <c r="F84" s="30">
        <v>20</v>
      </c>
      <c r="G84" s="30">
        <v>111.08</v>
      </c>
      <c r="H84" s="27">
        <f t="shared" si="3"/>
        <v>1.25</v>
      </c>
      <c r="I84" s="27">
        <f t="shared" si="4"/>
        <v>5.5540000000000003</v>
      </c>
    </row>
    <row r="85" spans="2:9" x14ac:dyDescent="0.25">
      <c r="B85" s="29"/>
      <c r="C85" s="34" t="s">
        <v>28</v>
      </c>
      <c r="D85" s="34"/>
      <c r="E85" s="35">
        <v>76.599999999999994</v>
      </c>
      <c r="F85" s="35">
        <v>58.171800000000005</v>
      </c>
      <c r="G85" s="35">
        <v>380.73385999999999</v>
      </c>
      <c r="H85" s="26">
        <f>+AVERAGE(H86:H90)</f>
        <v>0.79570744568097518</v>
      </c>
      <c r="I85" s="26">
        <f>+AVERAGE(I86:I90)</f>
        <v>6.5169416485308505</v>
      </c>
    </row>
    <row r="86" spans="2:9" x14ac:dyDescent="0.25">
      <c r="B86" s="29"/>
      <c r="C86" s="29"/>
      <c r="D86" s="29" t="s">
        <v>6</v>
      </c>
      <c r="E86" s="30">
        <v>68</v>
      </c>
      <c r="F86" s="30">
        <v>59.439000000000007</v>
      </c>
      <c r="G86" s="30">
        <v>337.3184</v>
      </c>
      <c r="H86" s="27">
        <f t="shared" si="3"/>
        <v>0.87410294117647069</v>
      </c>
      <c r="I86" s="27">
        <f t="shared" si="4"/>
        <v>5.6750349097393959</v>
      </c>
    </row>
    <row r="87" spans="2:9" x14ac:dyDescent="0.25">
      <c r="B87" s="29"/>
      <c r="C87" s="29"/>
      <c r="D87" s="29" t="s">
        <v>7</v>
      </c>
      <c r="E87" s="30">
        <v>68</v>
      </c>
      <c r="F87" s="30">
        <v>58.710999999999999</v>
      </c>
      <c r="G87" s="30">
        <v>354.94199999999989</v>
      </c>
      <c r="H87" s="27">
        <f t="shared" si="3"/>
        <v>0.86339705882352935</v>
      </c>
      <c r="I87" s="27">
        <f t="shared" si="4"/>
        <v>6.0455791929962004</v>
      </c>
    </row>
    <row r="88" spans="2:9" x14ac:dyDescent="0.25">
      <c r="B88" s="29"/>
      <c r="C88" s="29"/>
      <c r="D88" s="29" t="s">
        <v>8</v>
      </c>
      <c r="E88" s="30">
        <v>68</v>
      </c>
      <c r="F88" s="30">
        <v>59.34</v>
      </c>
      <c r="G88" s="30">
        <v>500.07400000000001</v>
      </c>
      <c r="H88" s="27">
        <f t="shared" si="3"/>
        <v>0.87264705882352944</v>
      </c>
      <c r="I88" s="27">
        <f t="shared" si="4"/>
        <v>8.4272665992585107</v>
      </c>
    </row>
    <row r="89" spans="2:9" x14ac:dyDescent="0.25">
      <c r="B89" s="29"/>
      <c r="C89" s="29"/>
      <c r="D89" s="29" t="s">
        <v>9</v>
      </c>
      <c r="E89" s="30">
        <v>68</v>
      </c>
      <c r="F89" s="30">
        <v>60.919000000000011</v>
      </c>
      <c r="G89" s="30">
        <v>424.56490000000002</v>
      </c>
      <c r="H89" s="27">
        <f t="shared" si="3"/>
        <v>0.89586764705882371</v>
      </c>
      <c r="I89" s="27">
        <f t="shared" si="4"/>
        <v>6.9693346903264981</v>
      </c>
    </row>
    <row r="90" spans="2:9" x14ac:dyDescent="0.25">
      <c r="B90" s="29"/>
      <c r="C90" s="29"/>
      <c r="D90" s="29" t="s">
        <v>10</v>
      </c>
      <c r="E90" s="30">
        <v>111</v>
      </c>
      <c r="F90" s="30">
        <v>52.45</v>
      </c>
      <c r="G90" s="30">
        <v>286.77</v>
      </c>
      <c r="H90" s="27">
        <f t="shared" si="3"/>
        <v>0.47252252252252253</v>
      </c>
      <c r="I90" s="27">
        <f t="shared" si="4"/>
        <v>5.4674928503336506</v>
      </c>
    </row>
    <row r="91" spans="2:9" x14ac:dyDescent="0.25">
      <c r="B91" s="29"/>
      <c r="C91" s="34" t="s">
        <v>29</v>
      </c>
      <c r="D91" s="34"/>
      <c r="E91" s="35">
        <v>17.2</v>
      </c>
      <c r="F91" s="35">
        <v>19.842600000000004</v>
      </c>
      <c r="G91" s="35">
        <v>115.998366</v>
      </c>
      <c r="H91" s="26">
        <f>+AVERAGE(H92:H96)</f>
        <v>1.3647571428571432</v>
      </c>
      <c r="I91" s="26">
        <f>+AVERAGE(I92:I96)</f>
        <v>5.7661741181141704</v>
      </c>
    </row>
    <row r="92" spans="2:9" x14ac:dyDescent="0.25">
      <c r="B92" s="29"/>
      <c r="C92" s="29"/>
      <c r="D92" s="29" t="s">
        <v>6</v>
      </c>
      <c r="E92" s="30">
        <v>14</v>
      </c>
      <c r="F92" s="30">
        <v>19.166999999999998</v>
      </c>
      <c r="G92" s="30">
        <v>112.2949</v>
      </c>
      <c r="H92" s="27">
        <f t="shared" si="3"/>
        <v>1.3690714285714285</v>
      </c>
      <c r="I92" s="27">
        <f t="shared" si="4"/>
        <v>5.8587624563051079</v>
      </c>
    </row>
    <row r="93" spans="2:9" x14ac:dyDescent="0.25">
      <c r="B93" s="29"/>
      <c r="C93" s="29"/>
      <c r="D93" s="29" t="s">
        <v>7</v>
      </c>
      <c r="E93" s="30">
        <v>14</v>
      </c>
      <c r="F93" s="30">
        <v>20.28</v>
      </c>
      <c r="G93" s="30">
        <v>121.70499999999998</v>
      </c>
      <c r="H93" s="27">
        <f t="shared" si="3"/>
        <v>1.4485714285714286</v>
      </c>
      <c r="I93" s="27">
        <f t="shared" si="4"/>
        <v>6.0012327416173559</v>
      </c>
    </row>
    <row r="94" spans="2:9" x14ac:dyDescent="0.25">
      <c r="B94" s="29"/>
      <c r="C94" s="29"/>
      <c r="D94" s="29" t="s">
        <v>8</v>
      </c>
      <c r="E94" s="30">
        <v>14</v>
      </c>
      <c r="F94" s="30">
        <v>28.329000000000001</v>
      </c>
      <c r="G94" s="30">
        <v>177.55536000000001</v>
      </c>
      <c r="H94" s="27">
        <f t="shared" si="3"/>
        <v>2.0234999999999999</v>
      </c>
      <c r="I94" s="27">
        <f t="shared" si="4"/>
        <v>6.2676183416287197</v>
      </c>
    </row>
    <row r="95" spans="2:9" x14ac:dyDescent="0.25">
      <c r="B95" s="29"/>
      <c r="C95" s="29"/>
      <c r="D95" s="29" t="s">
        <v>9</v>
      </c>
      <c r="E95" s="30">
        <v>14</v>
      </c>
      <c r="F95" s="30">
        <v>24.537000000000003</v>
      </c>
      <c r="G95" s="30">
        <v>131.58757</v>
      </c>
      <c r="H95" s="27">
        <f t="shared" si="3"/>
        <v>1.7526428571428574</v>
      </c>
      <c r="I95" s="27">
        <f t="shared" si="4"/>
        <v>5.3628222684109703</v>
      </c>
    </row>
    <row r="96" spans="2:9" x14ac:dyDescent="0.25">
      <c r="B96" s="29"/>
      <c r="C96" s="29"/>
      <c r="D96" s="29" t="s">
        <v>10</v>
      </c>
      <c r="E96" s="30">
        <v>30</v>
      </c>
      <c r="F96" s="30">
        <v>6.9</v>
      </c>
      <c r="G96" s="30">
        <v>36.849000000000004</v>
      </c>
      <c r="H96" s="27">
        <f t="shared" si="3"/>
        <v>0.23</v>
      </c>
      <c r="I96" s="27">
        <f t="shared" si="4"/>
        <v>5.3404347826086962</v>
      </c>
    </row>
    <row r="97" spans="2:9" x14ac:dyDescent="0.25">
      <c r="B97" s="29"/>
      <c r="C97" s="34" t="s">
        <v>30</v>
      </c>
      <c r="D97" s="34"/>
      <c r="E97" s="35">
        <v>2</v>
      </c>
      <c r="F97" s="35">
        <v>2.0566000000000004</v>
      </c>
      <c r="G97" s="35">
        <v>13.070620000000002</v>
      </c>
      <c r="H97" s="26">
        <f>+AVERAGE(H98:H102)</f>
        <v>1.0283000000000002</v>
      </c>
      <c r="I97" s="26">
        <f>+AVERAGE(I98:I102)</f>
        <v>6.3269211895993367</v>
      </c>
    </row>
    <row r="98" spans="2:9" x14ac:dyDescent="0.25">
      <c r="B98" s="29"/>
      <c r="C98" s="29"/>
      <c r="D98" s="29" t="s">
        <v>6</v>
      </c>
      <c r="E98" s="30">
        <v>2</v>
      </c>
      <c r="F98" s="30">
        <v>1.44</v>
      </c>
      <c r="G98" s="30">
        <v>7.875</v>
      </c>
      <c r="H98" s="27">
        <f t="shared" si="3"/>
        <v>0.72</v>
      </c>
      <c r="I98" s="27">
        <f t="shared" si="4"/>
        <v>5.46875</v>
      </c>
    </row>
    <row r="99" spans="2:9" x14ac:dyDescent="0.25">
      <c r="B99" s="29"/>
      <c r="C99" s="29"/>
      <c r="D99" s="29" t="s">
        <v>7</v>
      </c>
      <c r="E99" s="30">
        <v>2</v>
      </c>
      <c r="F99" s="30">
        <v>1.54</v>
      </c>
      <c r="G99" s="30">
        <v>8.9489999999999998</v>
      </c>
      <c r="H99" s="27">
        <f t="shared" si="3"/>
        <v>0.77</v>
      </c>
      <c r="I99" s="27">
        <f t="shared" si="4"/>
        <v>5.8110389610389612</v>
      </c>
    </row>
    <row r="100" spans="2:9" x14ac:dyDescent="0.25">
      <c r="B100" s="29"/>
      <c r="C100" s="29"/>
      <c r="D100" s="29" t="s">
        <v>8</v>
      </c>
      <c r="E100" s="30">
        <v>2</v>
      </c>
      <c r="F100" s="30">
        <v>2.1350000000000002</v>
      </c>
      <c r="G100" s="30">
        <v>17.5105</v>
      </c>
      <c r="H100" s="27">
        <f t="shared" si="3"/>
        <v>1.0675000000000001</v>
      </c>
      <c r="I100" s="27">
        <f t="shared" si="4"/>
        <v>8.2016393442622952</v>
      </c>
    </row>
    <row r="101" spans="2:9" x14ac:dyDescent="0.25">
      <c r="B101" s="29"/>
      <c r="C101" s="29"/>
      <c r="D101" s="29" t="s">
        <v>9</v>
      </c>
      <c r="E101" s="30">
        <v>2</v>
      </c>
      <c r="F101" s="30">
        <v>2.3380000000000001</v>
      </c>
      <c r="G101" s="30">
        <v>16.037600000000001</v>
      </c>
      <c r="H101" s="27">
        <f t="shared" si="3"/>
        <v>1.169</v>
      </c>
      <c r="I101" s="27">
        <f t="shared" si="4"/>
        <v>6.8595380667236956</v>
      </c>
    </row>
    <row r="102" spans="2:9" x14ac:dyDescent="0.25">
      <c r="B102" s="29"/>
      <c r="C102" s="29"/>
      <c r="D102" s="29" t="s">
        <v>10</v>
      </c>
      <c r="E102" s="30">
        <v>2</v>
      </c>
      <c r="F102" s="30">
        <v>2.83</v>
      </c>
      <c r="G102" s="30">
        <v>14.981000000000002</v>
      </c>
      <c r="H102" s="27">
        <f t="shared" si="3"/>
        <v>1.415</v>
      </c>
      <c r="I102" s="27">
        <f t="shared" si="4"/>
        <v>5.2936395759717323</v>
      </c>
    </row>
    <row r="103" spans="2:9" x14ac:dyDescent="0.25">
      <c r="B103" s="29"/>
      <c r="C103" s="34" t="s">
        <v>13</v>
      </c>
      <c r="D103" s="34"/>
      <c r="E103" s="35">
        <v>62</v>
      </c>
      <c r="F103" s="35">
        <v>35.869600000000005</v>
      </c>
      <c r="G103" s="35">
        <v>226.76620000000003</v>
      </c>
      <c r="H103" s="26">
        <f>+AVERAGE(H104:H108)</f>
        <v>0.57854193548387101</v>
      </c>
      <c r="I103" s="26">
        <f>+AVERAGE(I104:I108)</f>
        <v>6.3646100424207077</v>
      </c>
    </row>
    <row r="104" spans="2:9" x14ac:dyDescent="0.25">
      <c r="B104" s="29"/>
      <c r="C104" s="29"/>
      <c r="D104" s="29" t="s">
        <v>6</v>
      </c>
      <c r="E104" s="30">
        <v>62</v>
      </c>
      <c r="F104" s="30">
        <v>40.660000000000004</v>
      </c>
      <c r="G104" s="30">
        <v>229.94699999999997</v>
      </c>
      <c r="H104" s="27">
        <f t="shared" si="3"/>
        <v>0.6558064516129033</v>
      </c>
      <c r="I104" s="27">
        <f t="shared" si="4"/>
        <v>5.655361534677815</v>
      </c>
    </row>
    <row r="105" spans="2:9" x14ac:dyDescent="0.25">
      <c r="B105" s="29"/>
      <c r="C105" s="29"/>
      <c r="D105" s="29" t="s">
        <v>7</v>
      </c>
      <c r="E105" s="30">
        <v>62</v>
      </c>
      <c r="F105" s="30">
        <v>35.529000000000003</v>
      </c>
      <c r="G105" s="30">
        <v>211.73700000000002</v>
      </c>
      <c r="H105" s="27">
        <f t="shared" si="3"/>
        <v>0.5730483870967743</v>
      </c>
      <c r="I105" s="27">
        <f t="shared" si="4"/>
        <v>5.9595541670184922</v>
      </c>
    </row>
    <row r="106" spans="2:9" x14ac:dyDescent="0.25">
      <c r="B106" s="29"/>
      <c r="C106" s="29"/>
      <c r="D106" s="29" t="s">
        <v>8</v>
      </c>
      <c r="E106" s="30">
        <v>62</v>
      </c>
      <c r="F106" s="30">
        <v>33.690000000000005</v>
      </c>
      <c r="G106" s="30">
        <v>269.036</v>
      </c>
      <c r="H106" s="27">
        <f t="shared" si="3"/>
        <v>0.54338709677419361</v>
      </c>
      <c r="I106" s="27">
        <f t="shared" si="4"/>
        <v>7.985633719204511</v>
      </c>
    </row>
    <row r="107" spans="2:9" x14ac:dyDescent="0.25">
      <c r="B107" s="29"/>
      <c r="C107" s="29"/>
      <c r="D107" s="29" t="s">
        <v>9</v>
      </c>
      <c r="E107" s="30">
        <v>62</v>
      </c>
      <c r="F107" s="30">
        <v>33.96</v>
      </c>
      <c r="G107" s="30">
        <v>238.92100000000002</v>
      </c>
      <c r="H107" s="27">
        <f t="shared" si="3"/>
        <v>0.54774193548387096</v>
      </c>
      <c r="I107" s="27">
        <f t="shared" si="4"/>
        <v>7.0353651354534747</v>
      </c>
    </row>
    <row r="108" spans="2:9" x14ac:dyDescent="0.25">
      <c r="B108" s="29"/>
      <c r="C108" s="29"/>
      <c r="D108" s="29" t="s">
        <v>10</v>
      </c>
      <c r="E108" s="30">
        <v>62</v>
      </c>
      <c r="F108" s="30">
        <v>35.509</v>
      </c>
      <c r="G108" s="30">
        <v>184.19</v>
      </c>
      <c r="H108" s="27">
        <f t="shared" si="3"/>
        <v>0.57272580645161286</v>
      </c>
      <c r="I108" s="27">
        <f t="shared" si="4"/>
        <v>5.1871356557492465</v>
      </c>
    </row>
    <row r="109" spans="2:9" x14ac:dyDescent="0.25">
      <c r="B109" s="29"/>
      <c r="C109" s="34" t="s">
        <v>31</v>
      </c>
      <c r="D109" s="34"/>
      <c r="E109" s="35">
        <v>37</v>
      </c>
      <c r="F109" s="35">
        <v>28.218</v>
      </c>
      <c r="G109" s="35">
        <v>176.25589999999997</v>
      </c>
      <c r="H109" s="26">
        <f>+AVERAGE(H110:H114)</f>
        <v>0.8374307692307692</v>
      </c>
      <c r="I109" s="26">
        <f>+AVERAGE(I110:I114)</f>
        <v>6.2684033029210813</v>
      </c>
    </row>
    <row r="110" spans="2:9" x14ac:dyDescent="0.25">
      <c r="B110" s="29"/>
      <c r="C110" s="29"/>
      <c r="D110" s="29" t="s">
        <v>6</v>
      </c>
      <c r="E110" s="30">
        <v>30</v>
      </c>
      <c r="F110" s="30">
        <v>28.57</v>
      </c>
      <c r="G110" s="30">
        <v>164.05500000000001</v>
      </c>
      <c r="H110" s="27">
        <f t="shared" si="3"/>
        <v>0.95233333333333337</v>
      </c>
      <c r="I110" s="27">
        <f t="shared" si="4"/>
        <v>5.7422121106055304</v>
      </c>
    </row>
    <row r="111" spans="2:9" x14ac:dyDescent="0.25">
      <c r="B111" s="29"/>
      <c r="C111" s="29"/>
      <c r="D111" s="29" t="s">
        <v>7</v>
      </c>
      <c r="E111" s="30">
        <v>30</v>
      </c>
      <c r="F111" s="30">
        <v>27.75</v>
      </c>
      <c r="G111" s="30">
        <v>167.27700000000002</v>
      </c>
      <c r="H111" s="27">
        <f t="shared" si="3"/>
        <v>0.92500000000000004</v>
      </c>
      <c r="I111" s="27">
        <f t="shared" si="4"/>
        <v>6.0280000000000005</v>
      </c>
    </row>
    <row r="112" spans="2:9" x14ac:dyDescent="0.25">
      <c r="B112" s="29"/>
      <c r="C112" s="29"/>
      <c r="D112" s="29" t="s">
        <v>8</v>
      </c>
      <c r="E112" s="30">
        <v>30</v>
      </c>
      <c r="F112" s="30">
        <v>26.98</v>
      </c>
      <c r="G112" s="30">
        <v>224.05349999999999</v>
      </c>
      <c r="H112" s="27">
        <f t="shared" si="3"/>
        <v>0.89933333333333332</v>
      </c>
      <c r="I112" s="27">
        <f t="shared" si="4"/>
        <v>8.3044292068198651</v>
      </c>
    </row>
    <row r="113" spans="2:9" x14ac:dyDescent="0.25">
      <c r="B113" s="29"/>
      <c r="C113" s="29"/>
      <c r="D113" s="29" t="s">
        <v>9</v>
      </c>
      <c r="E113" s="30">
        <v>30</v>
      </c>
      <c r="F113" s="30">
        <v>29.05</v>
      </c>
      <c r="G113" s="30">
        <v>193.94499999999996</v>
      </c>
      <c r="H113" s="27">
        <f t="shared" si="3"/>
        <v>0.96833333333333338</v>
      </c>
      <c r="I113" s="27">
        <f t="shared" si="4"/>
        <v>6.6762478485370034</v>
      </c>
    </row>
    <row r="114" spans="2:9" x14ac:dyDescent="0.25">
      <c r="B114" s="29"/>
      <c r="C114" s="29"/>
      <c r="D114" s="29" t="s">
        <v>10</v>
      </c>
      <c r="E114" s="30">
        <v>65</v>
      </c>
      <c r="F114" s="30">
        <v>28.740000000000002</v>
      </c>
      <c r="G114" s="30">
        <v>131.94900000000001</v>
      </c>
      <c r="H114" s="27">
        <f t="shared" si="3"/>
        <v>0.44215384615384618</v>
      </c>
      <c r="I114" s="27">
        <f t="shared" si="4"/>
        <v>4.5911273486430062</v>
      </c>
    </row>
    <row r="115" spans="2:9" x14ac:dyDescent="0.25">
      <c r="B115" s="29"/>
      <c r="C115" s="34" t="s">
        <v>32</v>
      </c>
      <c r="D115" s="34"/>
      <c r="E115" s="35">
        <v>41</v>
      </c>
      <c r="F115" s="35">
        <v>48.909599999999998</v>
      </c>
      <c r="G115" s="35">
        <v>303.71418</v>
      </c>
      <c r="H115" s="26">
        <f>+AVERAGE(H116:H120)</f>
        <v>1.1790622222222222</v>
      </c>
      <c r="I115" s="26">
        <f>+AVERAGE(I116:I120)</f>
        <v>6.3742143205296582</v>
      </c>
    </row>
    <row r="116" spans="2:9" x14ac:dyDescent="0.25">
      <c r="B116" s="29"/>
      <c r="C116" s="29"/>
      <c r="D116" s="29" t="s">
        <v>6</v>
      </c>
      <c r="E116" s="30">
        <v>40</v>
      </c>
      <c r="F116" s="30">
        <v>41.387999999999991</v>
      </c>
      <c r="G116" s="30">
        <v>237.47409999999999</v>
      </c>
      <c r="H116" s="27">
        <f t="shared" si="3"/>
        <v>1.0346999999999997</v>
      </c>
      <c r="I116" s="27">
        <f t="shared" si="4"/>
        <v>5.7377524886440527</v>
      </c>
    </row>
    <row r="117" spans="2:9" x14ac:dyDescent="0.25">
      <c r="B117" s="29"/>
      <c r="C117" s="29"/>
      <c r="D117" s="29" t="s">
        <v>7</v>
      </c>
      <c r="E117" s="30">
        <v>40</v>
      </c>
      <c r="F117" s="30">
        <v>41.611000000000004</v>
      </c>
      <c r="G117" s="30">
        <v>252.20180000000002</v>
      </c>
      <c r="H117" s="27">
        <f t="shared" si="3"/>
        <v>1.0402750000000001</v>
      </c>
      <c r="I117" s="27">
        <f t="shared" si="4"/>
        <v>6.0609406166638626</v>
      </c>
    </row>
    <row r="118" spans="2:9" x14ac:dyDescent="0.25">
      <c r="B118" s="29"/>
      <c r="C118" s="29"/>
      <c r="D118" s="29" t="s">
        <v>8</v>
      </c>
      <c r="E118" s="30">
        <v>40</v>
      </c>
      <c r="F118" s="30">
        <v>40.479000000000006</v>
      </c>
      <c r="G118" s="30">
        <v>338.23599999999999</v>
      </c>
      <c r="H118" s="27">
        <f t="shared" si="3"/>
        <v>1.0119750000000001</v>
      </c>
      <c r="I118" s="27">
        <f t="shared" si="4"/>
        <v>8.3558388300106206</v>
      </c>
    </row>
    <row r="119" spans="2:9" x14ac:dyDescent="0.25">
      <c r="B119" s="29"/>
      <c r="C119" s="29"/>
      <c r="D119" s="29" t="s">
        <v>9</v>
      </c>
      <c r="E119" s="30">
        <v>40</v>
      </c>
      <c r="F119" s="30">
        <v>42.45</v>
      </c>
      <c r="G119" s="30">
        <v>270.51499999999999</v>
      </c>
      <c r="H119" s="27">
        <f t="shared" si="3"/>
        <v>1.06125</v>
      </c>
      <c r="I119" s="27">
        <f t="shared" si="4"/>
        <v>6.3725559481743224</v>
      </c>
    </row>
    <row r="120" spans="2:9" x14ac:dyDescent="0.25">
      <c r="B120" s="31"/>
      <c r="C120" s="31"/>
      <c r="D120" s="31" t="s">
        <v>10</v>
      </c>
      <c r="E120" s="32">
        <v>45</v>
      </c>
      <c r="F120" s="32">
        <v>78.62</v>
      </c>
      <c r="G120" s="32">
        <v>420.14400000000001</v>
      </c>
      <c r="H120" s="27">
        <f t="shared" si="3"/>
        <v>1.7471111111111113</v>
      </c>
      <c r="I120" s="27">
        <f t="shared" si="4"/>
        <v>5.3439837191554309</v>
      </c>
    </row>
  </sheetData>
  <mergeCells count="1">
    <mergeCell ref="B1:I1"/>
  </mergeCells>
  <pageMargins left="0.7" right="0.7" top="0.75" bottom="0.75" header="0.3" footer="0.3"/>
  <pageSetup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Serie Cacao</vt:lpstr>
      <vt:lpstr>Cacao Provincia</vt:lpstr>
      <vt:lpstr>Cacao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Llanos</dc:creator>
  <cp:lastModifiedBy>Oscar Llanos</cp:lastModifiedBy>
  <dcterms:created xsi:type="dcterms:W3CDTF">2019-03-09T15:07:50Z</dcterms:created>
  <dcterms:modified xsi:type="dcterms:W3CDTF">2019-03-23T18:17:10Z</dcterms:modified>
</cp:coreProperties>
</file>