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I GRAC\imagenes\PRODUCCION\"/>
    </mc:Choice>
  </mc:AlternateContent>
  <bookViews>
    <workbookView xWindow="0" yWindow="0" windowWidth="24000" windowHeight="9780"/>
  </bookViews>
  <sheets>
    <sheet name="Serie Cafe" sheetId="3" r:id="rId1"/>
    <sheet name="Cafe Provincia" sheetId="1" r:id="rId2"/>
    <sheet name="Cafe Distrito" sheetId="2" r:id="rId3"/>
  </sheets>
  <definedNames>
    <definedName name="_xlnm._FilterDatabase" localSheetId="2" hidden="1">'Cafe Distrito'!$B$3:$I$368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E35" i="3"/>
  <c r="F35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G36" i="3"/>
  <c r="E4" i="2"/>
  <c r="F4" i="2"/>
  <c r="H4" i="2" s="1"/>
  <c r="G4" i="2"/>
  <c r="H6" i="2"/>
  <c r="H7" i="2"/>
  <c r="H5" i="2" s="1"/>
  <c r="H8" i="2"/>
  <c r="H9" i="2"/>
  <c r="H10" i="2"/>
  <c r="H12" i="2"/>
  <c r="H13" i="2"/>
  <c r="H11" i="2" s="1"/>
  <c r="H14" i="2"/>
  <c r="H15" i="2"/>
  <c r="H16" i="2"/>
  <c r="H17" i="2"/>
  <c r="H18" i="2"/>
  <c r="H19" i="2"/>
  <c r="H20" i="2"/>
  <c r="H21" i="2"/>
  <c r="H22" i="2"/>
  <c r="H24" i="2"/>
  <c r="H23" i="2" s="1"/>
  <c r="H25" i="2"/>
  <c r="H26" i="2"/>
  <c r="H27" i="2"/>
  <c r="H28" i="2"/>
  <c r="H30" i="2"/>
  <c r="H31" i="2"/>
  <c r="H29" i="2" s="1"/>
  <c r="H32" i="2"/>
  <c r="H33" i="2"/>
  <c r="H34" i="2"/>
  <c r="H36" i="2"/>
  <c r="H37" i="2"/>
  <c r="H35" i="2" s="1"/>
  <c r="H38" i="2"/>
  <c r="H39" i="2"/>
  <c r="H40" i="2"/>
  <c r="H41" i="2"/>
  <c r="H42" i="2"/>
  <c r="H43" i="2"/>
  <c r="H44" i="2"/>
  <c r="H45" i="2"/>
  <c r="H46" i="2"/>
  <c r="H48" i="2"/>
  <c r="H47" i="2" s="1"/>
  <c r="H49" i="2"/>
  <c r="H50" i="2"/>
  <c r="H51" i="2"/>
  <c r="H52" i="2"/>
  <c r="H54" i="2"/>
  <c r="H55" i="2"/>
  <c r="H53" i="2" s="1"/>
  <c r="H56" i="2"/>
  <c r="H57" i="2"/>
  <c r="H58" i="2"/>
  <c r="H60" i="2"/>
  <c r="H61" i="2"/>
  <c r="H59" i="2" s="1"/>
  <c r="H62" i="2"/>
  <c r="H63" i="2"/>
  <c r="H64" i="2"/>
  <c r="H65" i="2"/>
  <c r="H66" i="2"/>
  <c r="H67" i="2"/>
  <c r="H68" i="2"/>
  <c r="H69" i="2"/>
  <c r="H70" i="2"/>
  <c r="H72" i="2"/>
  <c r="H71" i="2" s="1"/>
  <c r="H73" i="2"/>
  <c r="H74" i="2"/>
  <c r="H75" i="2"/>
  <c r="H76" i="2"/>
  <c r="H78" i="2"/>
  <c r="H79" i="2"/>
  <c r="H77" i="2" s="1"/>
  <c r="H80" i="2"/>
  <c r="H81" i="2"/>
  <c r="H82" i="2"/>
  <c r="E83" i="2"/>
  <c r="F83" i="2"/>
  <c r="H83" i="2" s="1"/>
  <c r="G83" i="2"/>
  <c r="H85" i="2"/>
  <c r="H84" i="2" s="1"/>
  <c r="H86" i="2"/>
  <c r="H87" i="2"/>
  <c r="H88" i="2"/>
  <c r="H89" i="2"/>
  <c r="H91" i="2"/>
  <c r="H92" i="2"/>
  <c r="H90" i="2" s="1"/>
  <c r="H93" i="2"/>
  <c r="H94" i="2"/>
  <c r="H95" i="2"/>
  <c r="H97" i="2"/>
  <c r="H98" i="2"/>
  <c r="H96" i="2" s="1"/>
  <c r="H99" i="2"/>
  <c r="H100" i="2"/>
  <c r="H101" i="2"/>
  <c r="H103" i="2"/>
  <c r="H104" i="2"/>
  <c r="H105" i="2"/>
  <c r="H106" i="2"/>
  <c r="H102" i="2" s="1"/>
  <c r="H107" i="2"/>
  <c r="H109" i="2"/>
  <c r="H108" i="2" s="1"/>
  <c r="H110" i="2"/>
  <c r="H111" i="2"/>
  <c r="H112" i="2"/>
  <c r="H113" i="2"/>
  <c r="H115" i="2"/>
  <c r="H116" i="2"/>
  <c r="H114" i="2" s="1"/>
  <c r="H117" i="2"/>
  <c r="H118" i="2"/>
  <c r="H119" i="2"/>
  <c r="H120" i="2"/>
  <c r="I12" i="2"/>
  <c r="I13" i="2"/>
  <c r="I14" i="2"/>
  <c r="I15" i="2"/>
  <c r="I16" i="2"/>
  <c r="I18" i="2"/>
  <c r="I19" i="2"/>
  <c r="I20" i="2"/>
  <c r="I21" i="2"/>
  <c r="I22" i="2"/>
  <c r="I24" i="2"/>
  <c r="I23" i="2" s="1"/>
  <c r="I25" i="2"/>
  <c r="I26" i="2"/>
  <c r="I27" i="2"/>
  <c r="I28" i="2"/>
  <c r="I30" i="2"/>
  <c r="I31" i="2"/>
  <c r="I32" i="2"/>
  <c r="I33" i="2"/>
  <c r="I34" i="2"/>
  <c r="I36" i="2"/>
  <c r="I37" i="2"/>
  <c r="I38" i="2"/>
  <c r="I39" i="2"/>
  <c r="I40" i="2"/>
  <c r="I42" i="2"/>
  <c r="I43" i="2"/>
  <c r="I44" i="2"/>
  <c r="I45" i="2"/>
  <c r="I46" i="2"/>
  <c r="I48" i="2"/>
  <c r="I47" i="2" s="1"/>
  <c r="I49" i="2"/>
  <c r="I50" i="2"/>
  <c r="I51" i="2"/>
  <c r="I52" i="2"/>
  <c r="I54" i="2"/>
  <c r="I55" i="2"/>
  <c r="I56" i="2"/>
  <c r="I57" i="2"/>
  <c r="I58" i="2"/>
  <c r="I60" i="2"/>
  <c r="I61" i="2"/>
  <c r="I62" i="2"/>
  <c r="I63" i="2"/>
  <c r="I64" i="2"/>
  <c r="I66" i="2"/>
  <c r="I67" i="2"/>
  <c r="I68" i="2"/>
  <c r="I69" i="2"/>
  <c r="I70" i="2"/>
  <c r="I71" i="2"/>
  <c r="I72" i="2"/>
  <c r="I73" i="2"/>
  <c r="I74" i="2"/>
  <c r="I75" i="2"/>
  <c r="I76" i="2"/>
  <c r="I78" i="2"/>
  <c r="I79" i="2"/>
  <c r="I80" i="2"/>
  <c r="I81" i="2"/>
  <c r="I82" i="2"/>
  <c r="I83" i="2"/>
  <c r="I85" i="2"/>
  <c r="I86" i="2"/>
  <c r="I87" i="2"/>
  <c r="I88" i="2"/>
  <c r="I89" i="2"/>
  <c r="I91" i="2"/>
  <c r="I92" i="2"/>
  <c r="I93" i="2"/>
  <c r="I94" i="2"/>
  <c r="I95" i="2"/>
  <c r="I97" i="2"/>
  <c r="I98" i="2"/>
  <c r="I99" i="2"/>
  <c r="I100" i="2"/>
  <c r="I101" i="2"/>
  <c r="I103" i="2"/>
  <c r="I104" i="2"/>
  <c r="I105" i="2"/>
  <c r="I106" i="2"/>
  <c r="I107" i="2"/>
  <c r="I109" i="2"/>
  <c r="I110" i="2"/>
  <c r="I111" i="2"/>
  <c r="I112" i="2"/>
  <c r="I113" i="2"/>
  <c r="I115" i="2"/>
  <c r="I116" i="2"/>
  <c r="I117" i="2"/>
  <c r="I118" i="2"/>
  <c r="I119" i="2"/>
  <c r="H121" i="2"/>
  <c r="I121" i="2"/>
  <c r="I120" i="2" s="1"/>
  <c r="H122" i="2"/>
  <c r="I122" i="2"/>
  <c r="H123" i="2"/>
  <c r="I123" i="2"/>
  <c r="H124" i="2"/>
  <c r="I124" i="2"/>
  <c r="H125" i="2"/>
  <c r="I125" i="2"/>
  <c r="H127" i="2"/>
  <c r="H126" i="2" s="1"/>
  <c r="I127" i="2"/>
  <c r="I126" i="2" s="1"/>
  <c r="H128" i="2"/>
  <c r="I128" i="2"/>
  <c r="H129" i="2"/>
  <c r="I129" i="2"/>
  <c r="H130" i="2"/>
  <c r="I130" i="2"/>
  <c r="H131" i="2"/>
  <c r="I131" i="2"/>
  <c r="H133" i="2"/>
  <c r="I133" i="2"/>
  <c r="I132" i="2" s="1"/>
  <c r="H134" i="2"/>
  <c r="I134" i="2"/>
  <c r="H135" i="2"/>
  <c r="I135" i="2"/>
  <c r="H136" i="2"/>
  <c r="H132" i="2" s="1"/>
  <c r="I136" i="2"/>
  <c r="H137" i="2"/>
  <c r="I137" i="2"/>
  <c r="H139" i="2"/>
  <c r="I139" i="2"/>
  <c r="I138" i="2" s="1"/>
  <c r="H140" i="2"/>
  <c r="H138" i="2" s="1"/>
  <c r="I140" i="2"/>
  <c r="H141" i="2"/>
  <c r="I141" i="2"/>
  <c r="H142" i="2"/>
  <c r="I142" i="2"/>
  <c r="H143" i="2"/>
  <c r="I143" i="2"/>
  <c r="H145" i="2"/>
  <c r="I145" i="2"/>
  <c r="I144" i="2" s="1"/>
  <c r="H146" i="2"/>
  <c r="I146" i="2"/>
  <c r="H147" i="2"/>
  <c r="I147" i="2"/>
  <c r="H148" i="2"/>
  <c r="H144" i="2" s="1"/>
  <c r="I148" i="2"/>
  <c r="H149" i="2"/>
  <c r="I149" i="2"/>
  <c r="H151" i="2"/>
  <c r="I151" i="2"/>
  <c r="I150" i="2" s="1"/>
  <c r="H152" i="2"/>
  <c r="H150" i="2" s="1"/>
  <c r="I152" i="2"/>
  <c r="H153" i="2"/>
  <c r="I153" i="2"/>
  <c r="H154" i="2"/>
  <c r="I154" i="2"/>
  <c r="H155" i="2"/>
  <c r="I155" i="2"/>
  <c r="H157" i="2"/>
  <c r="I157" i="2"/>
  <c r="I156" i="2" s="1"/>
  <c r="H158" i="2"/>
  <c r="I158" i="2"/>
  <c r="H159" i="2"/>
  <c r="I159" i="2"/>
  <c r="H160" i="2"/>
  <c r="H156" i="2" s="1"/>
  <c r="I160" i="2"/>
  <c r="H161" i="2"/>
  <c r="I161" i="2"/>
  <c r="H163" i="2"/>
  <c r="I163" i="2"/>
  <c r="I162" i="2" s="1"/>
  <c r="H164" i="2"/>
  <c r="H162" i="2" s="1"/>
  <c r="I164" i="2"/>
  <c r="H165" i="2"/>
  <c r="I165" i="2"/>
  <c r="H166" i="2"/>
  <c r="I166" i="2"/>
  <c r="H167" i="2"/>
  <c r="I167" i="2"/>
  <c r="H168" i="2"/>
  <c r="I168" i="2"/>
  <c r="H170" i="2"/>
  <c r="I170" i="2"/>
  <c r="H171" i="2"/>
  <c r="I171" i="2"/>
  <c r="H172" i="2"/>
  <c r="H169" i="2" s="1"/>
  <c r="I172" i="2"/>
  <c r="H173" i="2"/>
  <c r="I173" i="2"/>
  <c r="I169" i="2" s="1"/>
  <c r="H174" i="2"/>
  <c r="I174" i="2"/>
  <c r="E175" i="2"/>
  <c r="F175" i="2"/>
  <c r="H175" i="2" s="1"/>
  <c r="G175" i="2"/>
  <c r="I175" i="2" s="1"/>
  <c r="H177" i="2"/>
  <c r="I177" i="2"/>
  <c r="I176" i="2" s="1"/>
  <c r="H178" i="2"/>
  <c r="I178" i="2"/>
  <c r="H179" i="2"/>
  <c r="I179" i="2"/>
  <c r="H180" i="2"/>
  <c r="H176" i="2" s="1"/>
  <c r="I180" i="2"/>
  <c r="H181" i="2"/>
  <c r="I181" i="2"/>
  <c r="H183" i="2"/>
  <c r="I183" i="2"/>
  <c r="H184" i="2"/>
  <c r="H182" i="2" s="1"/>
  <c r="I184" i="2"/>
  <c r="H185" i="2"/>
  <c r="I185" i="2"/>
  <c r="H186" i="2"/>
  <c r="I186" i="2"/>
  <c r="I182" i="2" s="1"/>
  <c r="H187" i="2"/>
  <c r="I187" i="2"/>
  <c r="H189" i="2"/>
  <c r="I189" i="2"/>
  <c r="I188" i="2" s="1"/>
  <c r="H190" i="2"/>
  <c r="I190" i="2"/>
  <c r="H191" i="2"/>
  <c r="I191" i="2"/>
  <c r="H192" i="2"/>
  <c r="H188" i="2" s="1"/>
  <c r="I192" i="2"/>
  <c r="H193" i="2"/>
  <c r="I193" i="2"/>
  <c r="I194" i="2"/>
  <c r="H195" i="2"/>
  <c r="I195" i="2"/>
  <c r="H196" i="2"/>
  <c r="H194" i="2" s="1"/>
  <c r="I196" i="2"/>
  <c r="H197" i="2"/>
  <c r="I197" i="2"/>
  <c r="H198" i="2"/>
  <c r="I198" i="2"/>
  <c r="H199" i="2"/>
  <c r="I199" i="2"/>
  <c r="H200" i="2"/>
  <c r="H201" i="2"/>
  <c r="I201" i="2"/>
  <c r="I200" i="2" s="1"/>
  <c r="H202" i="2"/>
  <c r="I202" i="2"/>
  <c r="H203" i="2"/>
  <c r="I203" i="2"/>
  <c r="H204" i="2"/>
  <c r="I204" i="2"/>
  <c r="H205" i="2"/>
  <c r="I205" i="2"/>
  <c r="I206" i="2"/>
  <c r="H207" i="2"/>
  <c r="I207" i="2"/>
  <c r="H208" i="2"/>
  <c r="H206" i="2" s="1"/>
  <c r="I208" i="2"/>
  <c r="H209" i="2"/>
  <c r="I209" i="2"/>
  <c r="H210" i="2"/>
  <c r="I210" i="2"/>
  <c r="H211" i="2"/>
  <c r="I211" i="2"/>
  <c r="H213" i="2"/>
  <c r="I213" i="2"/>
  <c r="H214" i="2"/>
  <c r="I214" i="2"/>
  <c r="I212" i="2" s="1"/>
  <c r="H215" i="2"/>
  <c r="I215" i="2"/>
  <c r="H216" i="2"/>
  <c r="H212" i="2" s="1"/>
  <c r="I216" i="2"/>
  <c r="H217" i="2"/>
  <c r="I217" i="2"/>
  <c r="H219" i="2"/>
  <c r="I219" i="2"/>
  <c r="H220" i="2"/>
  <c r="H218" i="2" s="1"/>
  <c r="I220" i="2"/>
  <c r="H221" i="2"/>
  <c r="I221" i="2"/>
  <c r="H222" i="2"/>
  <c r="I222" i="2"/>
  <c r="I218" i="2" s="1"/>
  <c r="H223" i="2"/>
  <c r="I223" i="2"/>
  <c r="H225" i="2"/>
  <c r="I225" i="2"/>
  <c r="H226" i="2"/>
  <c r="I226" i="2"/>
  <c r="I224" i="2" s="1"/>
  <c r="H227" i="2"/>
  <c r="I227" i="2"/>
  <c r="H228" i="2"/>
  <c r="H224" i="2" s="1"/>
  <c r="I228" i="2"/>
  <c r="H229" i="2"/>
  <c r="I229" i="2"/>
  <c r="I230" i="2"/>
  <c r="H231" i="2"/>
  <c r="I231" i="2"/>
  <c r="H232" i="2"/>
  <c r="H230" i="2" s="1"/>
  <c r="I232" i="2"/>
  <c r="H233" i="2"/>
  <c r="I233" i="2"/>
  <c r="H234" i="2"/>
  <c r="I234" i="2"/>
  <c r="H235" i="2"/>
  <c r="I235" i="2"/>
  <c r="H237" i="2"/>
  <c r="I237" i="2"/>
  <c r="H238" i="2"/>
  <c r="I238" i="2"/>
  <c r="I236" i="2" s="1"/>
  <c r="H239" i="2"/>
  <c r="I239" i="2"/>
  <c r="H240" i="2"/>
  <c r="H236" i="2" s="1"/>
  <c r="I240" i="2"/>
  <c r="H241" i="2"/>
  <c r="I241" i="2"/>
  <c r="H243" i="2"/>
  <c r="I243" i="2"/>
  <c r="H244" i="2"/>
  <c r="H242" i="2" s="1"/>
  <c r="I244" i="2"/>
  <c r="H245" i="2"/>
  <c r="I245" i="2"/>
  <c r="H246" i="2"/>
  <c r="I246" i="2"/>
  <c r="I242" i="2" s="1"/>
  <c r="H247" i="2"/>
  <c r="I247" i="2"/>
  <c r="E248" i="2"/>
  <c r="F248" i="2"/>
  <c r="H248" i="2" s="1"/>
  <c r="G248" i="2"/>
  <c r="I248" i="2"/>
  <c r="H250" i="2"/>
  <c r="I250" i="2"/>
  <c r="I249" i="2" s="1"/>
  <c r="H251" i="2"/>
  <c r="I251" i="2"/>
  <c r="H252" i="2"/>
  <c r="I252" i="2"/>
  <c r="H253" i="2"/>
  <c r="H249" i="2" s="1"/>
  <c r="I253" i="2"/>
  <c r="H254" i="2"/>
  <c r="I254" i="2"/>
  <c r="H256" i="2"/>
  <c r="I256" i="2"/>
  <c r="I255" i="2" s="1"/>
  <c r="H257" i="2"/>
  <c r="H255" i="2" s="1"/>
  <c r="I257" i="2"/>
  <c r="H258" i="2"/>
  <c r="I258" i="2"/>
  <c r="H259" i="2"/>
  <c r="I259" i="2"/>
  <c r="H260" i="2"/>
  <c r="I260" i="2"/>
  <c r="H261" i="2"/>
  <c r="H262" i="2"/>
  <c r="I262" i="2"/>
  <c r="I261" i="2" s="1"/>
  <c r="H263" i="2"/>
  <c r="I263" i="2"/>
  <c r="H264" i="2"/>
  <c r="I264" i="2"/>
  <c r="H265" i="2"/>
  <c r="I265" i="2"/>
  <c r="H266" i="2"/>
  <c r="I266" i="2"/>
  <c r="H268" i="2"/>
  <c r="I268" i="2"/>
  <c r="I267" i="2" s="1"/>
  <c r="H269" i="2"/>
  <c r="H267" i="2" s="1"/>
  <c r="I269" i="2"/>
  <c r="H270" i="2"/>
  <c r="I270" i="2"/>
  <c r="H271" i="2"/>
  <c r="I271" i="2"/>
  <c r="H272" i="2"/>
  <c r="I272" i="2"/>
  <c r="H273" i="2"/>
  <c r="H274" i="2"/>
  <c r="I274" i="2"/>
  <c r="I273" i="2" s="1"/>
  <c r="H275" i="2"/>
  <c r="I275" i="2"/>
  <c r="H276" i="2"/>
  <c r="I276" i="2"/>
  <c r="H277" i="2"/>
  <c r="I277" i="2"/>
  <c r="H278" i="2"/>
  <c r="I278" i="2"/>
  <c r="H280" i="2"/>
  <c r="I280" i="2"/>
  <c r="I279" i="2" s="1"/>
  <c r="H281" i="2"/>
  <c r="H279" i="2" s="1"/>
  <c r="I281" i="2"/>
  <c r="H282" i="2"/>
  <c r="I282" i="2"/>
  <c r="H283" i="2"/>
  <c r="I283" i="2"/>
  <c r="H284" i="2"/>
  <c r="I284" i="2"/>
  <c r="H286" i="2"/>
  <c r="I286" i="2"/>
  <c r="I285" i="2" s="1"/>
  <c r="H287" i="2"/>
  <c r="I287" i="2"/>
  <c r="H288" i="2"/>
  <c r="I288" i="2"/>
  <c r="H289" i="2"/>
  <c r="H285" i="2" s="1"/>
  <c r="I289" i="2"/>
  <c r="H290" i="2"/>
  <c r="I290" i="2"/>
  <c r="E291" i="2"/>
  <c r="F291" i="2"/>
  <c r="G291" i="2"/>
  <c r="H291" i="2"/>
  <c r="I291" i="2"/>
  <c r="H293" i="2"/>
  <c r="H292" i="2" s="1"/>
  <c r="I293" i="2"/>
  <c r="H294" i="2"/>
  <c r="I294" i="2"/>
  <c r="H295" i="2"/>
  <c r="I295" i="2"/>
  <c r="I292" i="2" s="1"/>
  <c r="H296" i="2"/>
  <c r="I296" i="2"/>
  <c r="H297" i="2"/>
  <c r="I297" i="2"/>
  <c r="H299" i="2"/>
  <c r="H298" i="2" s="1"/>
  <c r="I299" i="2"/>
  <c r="I298" i="2" s="1"/>
  <c r="H300" i="2"/>
  <c r="I300" i="2"/>
  <c r="H301" i="2"/>
  <c r="I301" i="2"/>
  <c r="H302" i="2"/>
  <c r="I302" i="2"/>
  <c r="H303" i="2"/>
  <c r="I303" i="2"/>
  <c r="H305" i="2"/>
  <c r="H304" i="2" s="1"/>
  <c r="I305" i="2"/>
  <c r="H306" i="2"/>
  <c r="I306" i="2"/>
  <c r="H307" i="2"/>
  <c r="I307" i="2"/>
  <c r="I304" i="2" s="1"/>
  <c r="H308" i="2"/>
  <c r="I308" i="2"/>
  <c r="H309" i="2"/>
  <c r="I309" i="2"/>
  <c r="H311" i="2"/>
  <c r="I311" i="2"/>
  <c r="H312" i="2"/>
  <c r="I312" i="2"/>
  <c r="H313" i="2"/>
  <c r="I313" i="2"/>
  <c r="H315" i="2"/>
  <c r="H314" i="2" s="1"/>
  <c r="I315" i="2"/>
  <c r="I314" i="2" s="1"/>
  <c r="H316" i="2"/>
  <c r="I316" i="2"/>
  <c r="H317" i="2"/>
  <c r="I317" i="2"/>
  <c r="H318" i="2"/>
  <c r="I318" i="2"/>
  <c r="H319" i="2"/>
  <c r="I319" i="2"/>
  <c r="E320" i="2"/>
  <c r="F320" i="2"/>
  <c r="H320" i="2" s="1"/>
  <c r="G320" i="2"/>
  <c r="I320" i="2" s="1"/>
  <c r="H322" i="2"/>
  <c r="H321" i="2" s="1"/>
  <c r="I322" i="2"/>
  <c r="H323" i="2"/>
  <c r="I323" i="2"/>
  <c r="I321" i="2" s="1"/>
  <c r="H324" i="2"/>
  <c r="I324" i="2"/>
  <c r="H325" i="2"/>
  <c r="I325" i="2"/>
  <c r="H326" i="2"/>
  <c r="I326" i="2"/>
  <c r="H328" i="2"/>
  <c r="H327" i="2" s="1"/>
  <c r="I328" i="2"/>
  <c r="H329" i="2"/>
  <c r="I329" i="2"/>
  <c r="H330" i="2"/>
  <c r="I330" i="2"/>
  <c r="H331" i="2"/>
  <c r="I331" i="2"/>
  <c r="I327" i="2" s="1"/>
  <c r="H332" i="2"/>
  <c r="I332" i="2"/>
  <c r="H334" i="2"/>
  <c r="H333" i="2" s="1"/>
  <c r="I334" i="2"/>
  <c r="H335" i="2"/>
  <c r="I335" i="2"/>
  <c r="I333" i="2" s="1"/>
  <c r="H336" i="2"/>
  <c r="I336" i="2"/>
  <c r="H337" i="2"/>
  <c r="I337" i="2"/>
  <c r="H338" i="2"/>
  <c r="I338" i="2"/>
  <c r="I339" i="2"/>
  <c r="H340" i="2"/>
  <c r="H339" i="2" s="1"/>
  <c r="I340" i="2"/>
  <c r="H341" i="2"/>
  <c r="I341" i="2"/>
  <c r="H342" i="2"/>
  <c r="I342" i="2"/>
  <c r="H343" i="2"/>
  <c r="I343" i="2"/>
  <c r="H344" i="2"/>
  <c r="I344" i="2"/>
  <c r="H346" i="2"/>
  <c r="H345" i="2" s="1"/>
  <c r="I346" i="2"/>
  <c r="H347" i="2"/>
  <c r="I347" i="2"/>
  <c r="I345" i="2" s="1"/>
  <c r="H348" i="2"/>
  <c r="I348" i="2"/>
  <c r="H349" i="2"/>
  <c r="I349" i="2"/>
  <c r="H350" i="2"/>
  <c r="I350" i="2"/>
  <c r="H352" i="2"/>
  <c r="H351" i="2" s="1"/>
  <c r="I352" i="2"/>
  <c r="H353" i="2"/>
  <c r="I353" i="2"/>
  <c r="H354" i="2"/>
  <c r="I354" i="2"/>
  <c r="H355" i="2"/>
  <c r="I355" i="2"/>
  <c r="I351" i="2" s="1"/>
  <c r="H356" i="2"/>
  <c r="I356" i="2"/>
  <c r="H358" i="2"/>
  <c r="H357" i="2" s="1"/>
  <c r="I358" i="2"/>
  <c r="H359" i="2"/>
  <c r="I359" i="2"/>
  <c r="I357" i="2" s="1"/>
  <c r="H360" i="2"/>
  <c r="I360" i="2"/>
  <c r="H361" i="2"/>
  <c r="I361" i="2"/>
  <c r="H362" i="2"/>
  <c r="I362" i="2"/>
  <c r="H364" i="2"/>
  <c r="H363" i="2" s="1"/>
  <c r="I364" i="2"/>
  <c r="H365" i="2"/>
  <c r="I365" i="2"/>
  <c r="H366" i="2"/>
  <c r="I366" i="2"/>
  <c r="H367" i="2"/>
  <c r="I367" i="2"/>
  <c r="I363" i="2" s="1"/>
  <c r="H368" i="2"/>
  <c r="I368" i="2"/>
  <c r="E93" i="3"/>
  <c r="D93" i="3"/>
  <c r="E87" i="3"/>
  <c r="D87" i="3"/>
  <c r="E79" i="3"/>
  <c r="D79" i="3"/>
  <c r="E66" i="3"/>
  <c r="D66" i="3"/>
  <c r="E49" i="3"/>
  <c r="D49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7" i="3"/>
  <c r="G68" i="3"/>
  <c r="G69" i="3"/>
  <c r="G70" i="3"/>
  <c r="G71" i="3"/>
  <c r="G72" i="3"/>
  <c r="G73" i="3"/>
  <c r="G74" i="3"/>
  <c r="G75" i="3"/>
  <c r="G76" i="3"/>
  <c r="G77" i="3"/>
  <c r="G78" i="3"/>
  <c r="G80" i="3"/>
  <c r="G81" i="3"/>
  <c r="G82" i="3"/>
  <c r="G83" i="3"/>
  <c r="G84" i="3"/>
  <c r="G85" i="3"/>
  <c r="G86" i="3"/>
  <c r="G88" i="3"/>
  <c r="G89" i="3"/>
  <c r="G90" i="3"/>
  <c r="G91" i="3"/>
  <c r="G92" i="3"/>
  <c r="G94" i="3"/>
  <c r="G95" i="3"/>
  <c r="G96" i="3"/>
  <c r="G97" i="3"/>
  <c r="G98" i="3"/>
  <c r="G99" i="3"/>
  <c r="G100" i="3"/>
  <c r="G101" i="3"/>
  <c r="F4" i="3"/>
  <c r="I4" i="2"/>
  <c r="I6" i="2"/>
  <c r="I7" i="2"/>
  <c r="I8" i="2"/>
  <c r="I9" i="2"/>
  <c r="I10" i="2"/>
  <c r="G35" i="3" l="1"/>
  <c r="I96" i="2"/>
  <c r="I77" i="2"/>
  <c r="I41" i="2"/>
  <c r="I90" i="2"/>
  <c r="I84" i="2"/>
  <c r="I29" i="2"/>
  <c r="I11" i="2"/>
  <c r="I102" i="2"/>
  <c r="I65" i="2"/>
  <c r="I35" i="2"/>
  <c r="I59" i="2"/>
  <c r="I114" i="2"/>
  <c r="I108" i="2"/>
  <c r="I53" i="2"/>
  <c r="I17" i="2"/>
  <c r="I310" i="2"/>
  <c r="H310" i="2"/>
  <c r="G49" i="3"/>
  <c r="G79" i="3"/>
  <c r="G93" i="3"/>
  <c r="G87" i="3"/>
  <c r="G66" i="3"/>
  <c r="I5" i="2"/>
  <c r="F5" i="3" l="1"/>
  <c r="F6" i="3"/>
  <c r="F7" i="3"/>
  <c r="F8" i="3"/>
  <c r="F9" i="3"/>
  <c r="F10" i="3"/>
  <c r="C11" i="3"/>
  <c r="D11" i="3"/>
  <c r="G27" i="1"/>
  <c r="G39" i="1"/>
  <c r="H45" i="1"/>
  <c r="G45" i="1"/>
  <c r="F45" i="1"/>
  <c r="E45" i="1"/>
  <c r="D45" i="1"/>
  <c r="H39" i="1"/>
  <c r="F39" i="1"/>
  <c r="E39" i="1"/>
  <c r="D39" i="1"/>
  <c r="H33" i="1"/>
  <c r="G33" i="1"/>
  <c r="F33" i="1"/>
  <c r="E33" i="1"/>
  <c r="D33" i="1"/>
  <c r="H27" i="1"/>
  <c r="F27" i="1"/>
  <c r="E27" i="1"/>
  <c r="D27" i="1"/>
  <c r="H21" i="1"/>
  <c r="G21" i="1"/>
  <c r="F21" i="1"/>
  <c r="E21" i="1"/>
  <c r="D21" i="1"/>
  <c r="H15" i="1"/>
  <c r="G15" i="1"/>
  <c r="E15" i="1"/>
  <c r="D15" i="1"/>
  <c r="F15" i="1"/>
  <c r="E9" i="1"/>
  <c r="F9" i="1"/>
  <c r="G9" i="1"/>
  <c r="H9" i="1"/>
  <c r="D9" i="1"/>
  <c r="G14" i="1"/>
  <c r="G13" i="1"/>
  <c r="G12" i="1"/>
  <c r="G11" i="1"/>
  <c r="G10" i="1"/>
  <c r="G8" i="1"/>
  <c r="G7" i="1"/>
  <c r="G6" i="1"/>
  <c r="G5" i="1"/>
  <c r="G4" i="1"/>
  <c r="H5" i="1"/>
  <c r="H6" i="1"/>
  <c r="H7" i="1"/>
  <c r="H8" i="1"/>
  <c r="H10" i="1"/>
  <c r="H11" i="1"/>
  <c r="H12" i="1"/>
  <c r="H13" i="1"/>
  <c r="H14" i="1"/>
  <c r="G16" i="1"/>
  <c r="H16" i="1"/>
  <c r="G17" i="1"/>
  <c r="H17" i="1"/>
  <c r="G18" i="1"/>
  <c r="H18" i="1"/>
  <c r="G19" i="1"/>
  <c r="H19" i="1"/>
  <c r="G20" i="1"/>
  <c r="H20" i="1"/>
  <c r="G22" i="1"/>
  <c r="H22" i="1"/>
  <c r="G23" i="1"/>
  <c r="H23" i="1"/>
  <c r="G24" i="1"/>
  <c r="H24" i="1"/>
  <c r="G25" i="1"/>
  <c r="H25" i="1"/>
  <c r="G26" i="1"/>
  <c r="H26" i="1"/>
  <c r="G28" i="1"/>
  <c r="H28" i="1"/>
  <c r="G29" i="1"/>
  <c r="H29" i="1"/>
  <c r="G30" i="1"/>
  <c r="H30" i="1"/>
  <c r="G31" i="1"/>
  <c r="H31" i="1"/>
  <c r="G32" i="1"/>
  <c r="H32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42" i="1"/>
  <c r="H42" i="1"/>
  <c r="G43" i="1"/>
  <c r="H43" i="1"/>
  <c r="G44" i="1"/>
  <c r="H44" i="1"/>
  <c r="H4" i="1"/>
  <c r="F64" i="3" l="1"/>
  <c r="F87" i="3"/>
  <c r="F66" i="3"/>
  <c r="E9" i="3"/>
  <c r="F51" i="3"/>
  <c r="F55" i="3"/>
  <c r="F59" i="3"/>
  <c r="F62" i="3"/>
  <c r="F70" i="3"/>
  <c r="F74" i="3"/>
  <c r="F78" i="3"/>
  <c r="F82" i="3"/>
  <c r="F86" i="3"/>
  <c r="F90" i="3"/>
  <c r="F97" i="3"/>
  <c r="F101" i="3"/>
  <c r="F53" i="3"/>
  <c r="F52" i="3"/>
  <c r="F56" i="3"/>
  <c r="F63" i="3"/>
  <c r="F67" i="3"/>
  <c r="F71" i="3"/>
  <c r="F75" i="3"/>
  <c r="F79" i="3"/>
  <c r="F83" i="3"/>
  <c r="F91" i="3"/>
  <c r="F94" i="3"/>
  <c r="F98" i="3"/>
  <c r="F57" i="3"/>
  <c r="F60" i="3"/>
  <c r="F68" i="3"/>
  <c r="F76" i="3"/>
  <c r="F80" i="3"/>
  <c r="F88" i="3"/>
  <c r="F95" i="3"/>
  <c r="F72" i="3"/>
  <c r="F84" i="3"/>
  <c r="F92" i="3"/>
  <c r="F99" i="3"/>
  <c r="F50" i="3"/>
  <c r="F54" i="3"/>
  <c r="F58" i="3"/>
  <c r="F61" i="3"/>
  <c r="F65" i="3"/>
  <c r="F69" i="3"/>
  <c r="F73" i="3"/>
  <c r="F77" i="3"/>
  <c r="F81" i="3"/>
  <c r="F85" i="3"/>
  <c r="F89" i="3"/>
  <c r="F93" i="3"/>
  <c r="F96" i="3"/>
  <c r="F100" i="3"/>
  <c r="E4" i="3"/>
  <c r="E7" i="3"/>
  <c r="E6" i="3"/>
  <c r="E5" i="3"/>
  <c r="E8" i="3"/>
  <c r="F11" i="3"/>
  <c r="E10" i="3"/>
  <c r="F49" i="3" l="1"/>
</calcChain>
</file>

<file path=xl/sharedStrings.xml><?xml version="1.0" encoding="utf-8"?>
<sst xmlns="http://schemas.openxmlformats.org/spreadsheetml/2006/main" count="520" uniqueCount="86">
  <si>
    <t>Provincia</t>
  </si>
  <si>
    <t>Año</t>
  </si>
  <si>
    <t>Superficie Cosechada (Ha)</t>
  </si>
  <si>
    <t>Produccion (t)</t>
  </si>
  <si>
    <t>Rendimiento (t/ha.)</t>
  </si>
  <si>
    <t>Precio en Chacra (S/Kg.)</t>
  </si>
  <si>
    <t>CHOTA</t>
  </si>
  <si>
    <t>2014</t>
  </si>
  <si>
    <t>2015</t>
  </si>
  <si>
    <t>2016</t>
  </si>
  <si>
    <t>2017</t>
  </si>
  <si>
    <t>2018</t>
  </si>
  <si>
    <t>CUTERVO</t>
  </si>
  <si>
    <t>HUALGAYOC</t>
  </si>
  <si>
    <t>JAEN</t>
  </si>
  <si>
    <t>SAN IGNACIO</t>
  </si>
  <si>
    <t>SAN MIGUEL</t>
  </si>
  <si>
    <t>SANTA CRUZ</t>
  </si>
  <si>
    <t>Promedio</t>
  </si>
  <si>
    <t>CUADRO Nº 01.- EVOLUCION DE AREA COSECHADA, PRODUCCION, RENDIMIENTO Y  PRECIO EN CHACRA POR PROVINCIA - CULTIVO DE CAFE
PERIODO: 2014 AL 2018</t>
  </si>
  <si>
    <t>Distrito</t>
  </si>
  <si>
    <t>ANGUIA</t>
  </si>
  <si>
    <t>CHADIN</t>
  </si>
  <si>
    <t>CHALAMARCA</t>
  </si>
  <si>
    <t>CHIMBAN</t>
  </si>
  <si>
    <t>CHOROPAMPA</t>
  </si>
  <si>
    <t>COCHABAMBA</t>
  </si>
  <si>
    <t>LAJAS</t>
  </si>
  <si>
    <t>MIRACOSTA</t>
  </si>
  <si>
    <t>PACCHA</t>
  </si>
  <si>
    <t>PION</t>
  </si>
  <si>
    <t>QUEROCOTO</t>
  </si>
  <si>
    <t>TACABAMBA</t>
  </si>
  <si>
    <t>TOCMOCHE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</si>
  <si>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</si>
  <si>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</si>
  <si>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</si>
  <si>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</si>
  <si>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</si>
  <si>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</si>
  <si>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</si>
  <si>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</si>
  <si>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</si>
  <si>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TOMAS</t>
  </si>
  <si>
    <t>SOCOTA</t>
  </si>
  <si>
    <t>STO. DOMINGO DE LA CAPILLA</t>
  </si>
  <si>
    <t>TORIBIO CASANOVA</t>
  </si>
  <si>
    <t>BAMBAMARCA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</si>
  <si>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</si>
  <si>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</si>
  <si>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</si>
  <si>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</si>
  <si>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</si>
  <si>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</si>
  <si>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</si>
  <si>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</si>
  <si>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</si>
  <si>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</si>
  <si>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SANTA ROSA</t>
  </si>
  <si>
    <t>CHIRINOS</t>
  </si>
  <si>
    <t>HUARANGO</t>
  </si>
  <si>
    <t>LA COIPA</t>
  </si>
  <si>
    <t>NAMBALLE</t>
  </si>
  <si>
    <t>SAN JOSE DE LOURDES</t>
  </si>
  <si>
    <t>TABACONAS</t>
  </si>
  <si>
    <t>BOLIVAR</t>
  </si>
  <si>
    <t>CALQUIS</t>
  </si>
  <si>
    <t>LA FLORIDA</t>
  </si>
  <si>
    <t>NANCHOC</t>
  </si>
  <si>
    <t>NIEPOS</t>
  </si>
  <si>
    <t>CATACHE</t>
  </si>
  <si>
    <t>CHANCAYBAÑOS</t>
  </si>
  <si>
    <t>LA ESPERANZA</t>
  </si>
  <si>
    <t>NINABAMBA</t>
  </si>
  <si>
    <t>PULAN</t>
  </si>
  <si>
    <t>SAUCEPAMPA</t>
  </si>
  <si>
    <t>UTICYACU</t>
  </si>
  <si>
    <t>Volumen de Produccion</t>
  </si>
  <si>
    <t>Rendimiento en Kg/ha.</t>
  </si>
  <si>
    <t>En Toneladas (t)</t>
  </si>
  <si>
    <t>En Porcentaje (%)</t>
  </si>
  <si>
    <t xml:space="preserve">TOTAL REGIONAL </t>
  </si>
  <si>
    <t>CUADRO Nº 02.- EVOLUCION DE AREA COSECHADA, PRODUCCION, RENDIMIENTO Y  PRECIO EN CHACRA POR DISTRITO - CULTIVO DE CAFE
PERIODO: 2014 AL 2018</t>
  </si>
  <si>
    <t xml:space="preserve">CUADRO Nº 3 .-  SUPERFICIE COSECHA, PRODUCCION Y  RENDIMIENTO PROMEDIO DE LOS AÑOS  2014-2018  POR PROVINCIAS Y A NIVEL REGIONAL
 CULTIVO DE CAFE </t>
  </si>
  <si>
    <t>FIGURA Nº 1.- PRODUCCION REGIONAL DE CAFE POR PROVINCIAS EN PORCENTAJE</t>
  </si>
  <si>
    <t xml:space="preserve">CUADRO Nº 4 .-  SUPERFICIE COSECHA, PRODUCCION Y  RENDIMIENTO PROMEDIO DE LOS AÑOS  2014-2018  POR DISTRITO, PROVINCIAS Y A NIVEL REGIONAL
 CULTIVO DE CAFE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</si>
</sst>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9C9C9"/>
        <bgColor rgb="FFC9C9C9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/>
      </bottom>
      <diagonal/>
    </border>
    <border>
      <left/>
      <right/>
      <top style="thin">
        <color theme="6" tint="0.79998168889431442"/>
      </top>
      <bottom/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43" fontId="4" fillId="0" borderId="0" xfId="0" applyNumberFormat="1" applyFont="1" applyFill="1" applyBorder="1"/>
    <xf numFmtId="0" fontId="1" fillId="0" borderId="0" xfId="0" applyFont="1"/>
    <xf numFmtId="2" fontId="7" fillId="0" borderId="7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7" fillId="0" borderId="0" xfId="0" applyFont="1" applyBorder="1" applyAlignment="1">
      <alignment vertical="center" wrapText="1"/>
    </xf>
    <xf numFmtId="4" fontId="0" fillId="2" borderId="7" xfId="0" applyNumberFormat="1" applyFont="1" applyFill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0" fontId="10" fillId="3" borderId="8" xfId="0" applyFont="1" applyFill="1" applyBorder="1"/>
    <xf numFmtId="0" fontId="11" fillId="0" borderId="8" xfId="0" applyFont="1" applyBorder="1"/>
    <xf numFmtId="0" fontId="0" fillId="4" borderId="9" xfId="0" applyFont="1" applyFill="1" applyBorder="1"/>
    <xf numFmtId="4" fontId="11" fillId="4" borderId="9" xfId="0" applyNumberFormat="1" applyFont="1" applyFill="1" applyBorder="1"/>
    <xf numFmtId="0" fontId="0" fillId="0" borderId="8" xfId="0" applyFont="1" applyBorder="1"/>
    <xf numFmtId="0" fontId="11" fillId="4" borderId="9" xfId="0" applyFont="1" applyFill="1" applyBorder="1"/>
    <xf numFmtId="0" fontId="11" fillId="0" borderId="10" xfId="0" applyFont="1" applyBorder="1"/>
    <xf numFmtId="0" fontId="0" fillId="0" borderId="10" xfId="0" applyFont="1" applyBorder="1"/>
    <xf numFmtId="0" fontId="0" fillId="0" borderId="0" xfId="0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2" fillId="3" borderId="8" xfId="0" applyFont="1" applyFill="1" applyBorder="1"/>
    <xf numFmtId="0" fontId="9" fillId="3" borderId="8" xfId="0" applyFont="1" applyFill="1" applyBorder="1"/>
    <xf numFmtId="0" fontId="9" fillId="3" borderId="8" xfId="0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right"/>
    </xf>
    <xf numFmtId="4" fontId="11" fillId="4" borderId="9" xfId="0" applyNumberFormat="1" applyFont="1" applyFill="1" applyBorder="1" applyAlignment="1">
      <alignment horizontal="right"/>
    </xf>
    <xf numFmtId="43" fontId="4" fillId="0" borderId="0" xfId="0" applyNumberFormat="1" applyFont="1" applyFill="1" applyBorder="1" applyAlignment="1">
      <alignment horizontal="right"/>
    </xf>
    <xf numFmtId="4" fontId="12" fillId="3" borderId="8" xfId="0" applyNumberFormat="1" applyFont="1" applyFill="1" applyBorder="1" applyAlignment="1">
      <alignment horizontal="right" vertical="center"/>
    </xf>
    <xf numFmtId="0" fontId="8" fillId="5" borderId="11" xfId="0" applyFont="1" applyFill="1" applyBorder="1"/>
    <xf numFmtId="0" fontId="6" fillId="5" borderId="11" xfId="0" applyFont="1" applyFill="1" applyBorder="1"/>
    <xf numFmtId="4" fontId="8" fillId="5" borderId="11" xfId="0" applyNumberFormat="1" applyFont="1" applyFill="1" applyBorder="1"/>
    <xf numFmtId="0" fontId="8" fillId="0" borderId="11" xfId="0" applyFont="1" applyFill="1" applyBorder="1"/>
    <xf numFmtId="0" fontId="4" fillId="0" borderId="11" xfId="0" applyFont="1" applyFill="1" applyBorder="1"/>
    <xf numFmtId="4" fontId="8" fillId="0" borderId="11" xfId="0" applyNumberFormat="1" applyFont="1" applyFill="1" applyBorder="1"/>
    <xf numFmtId="0" fontId="8" fillId="0" borderId="12" xfId="0" applyFont="1" applyFill="1" applyBorder="1"/>
    <xf numFmtId="0" fontId="4" fillId="0" borderId="12" xfId="0" applyFont="1" applyFill="1" applyBorder="1"/>
    <xf numFmtId="4" fontId="8" fillId="0" borderId="12" xfId="0" applyNumberFormat="1" applyFont="1" applyFill="1" applyBorder="1"/>
    <xf numFmtId="0" fontId="13" fillId="0" borderId="7" xfId="0" applyFont="1" applyBorder="1" applyAlignment="1">
      <alignment horizontal="left" vertical="center" wrapText="1"/>
    </xf>
    <xf numFmtId="2" fontId="13" fillId="0" borderId="7" xfId="0" applyNumberFormat="1" applyFont="1" applyBorder="1" applyAlignment="1">
      <alignment horizontal="left" vertical="center" wrapText="1"/>
    </xf>
    <xf numFmtId="0" fontId="12" fillId="0" borderId="0" xfId="0" applyFont="1"/>
    <xf numFmtId="0" fontId="11" fillId="0" borderId="0" xfId="0" applyFont="1"/>
    <xf numFmtId="4" fontId="8" fillId="6" borderId="11" xfId="0" applyNumberFormat="1" applyFont="1" applyFill="1" applyBorder="1"/>
    <xf numFmtId="2" fontId="0" fillId="2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'Serie Cafe'!$E$3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'Serie Cafe'!$B$4:$B$10</c:f>
              <c:strCache>
                <c:ptCount val="7"/>
                <c:pt idx="0">
                  <c:v>CHOTA</c:v>
                </c:pt>
                <c:pt idx="1">
                  <c:v>CUTERVO</c:v>
                </c:pt>
                <c:pt idx="2">
                  <c:v>HUALGAYOC</c:v>
                </c:pt>
                <c:pt idx="3">
                  <c:v>JAEN</c:v>
                </c:pt>
                <c:pt idx="4">
                  <c:v>SAN IGNACIO</c:v>
                </c:pt>
                <c:pt idx="5">
                  <c:v>SAN MIGUEL</c:v>
                </c:pt>
                <c:pt idx="6">
                  <c:v>SANTA CRUZ</c:v>
                </c:pt>
              </c:strCache>
            </c:strRef>
          </c:cat>
          <c:val>
            <c:numRef>
              <c:f>'Serie Cafe'!$E$4:$E$10</c:f>
              <c:numCache>
                <c:formatCode>0.00</c:formatCode>
                <c:ptCount val="7"/>
                <c:pt idx="0">
                  <c:v>1.7856412059780393</c:v>
                </c:pt>
                <c:pt idx="1">
                  <c:v>4.4612011061596517</c:v>
                </c:pt>
                <c:pt idx="2">
                  <c:v>2.6697560826107195E-2</c:v>
                </c:pt>
                <c:pt idx="3">
                  <c:v>29.011857845455683</c:v>
                </c:pt>
                <c:pt idx="4">
                  <c:v>62.771072861640398</c:v>
                </c:pt>
                <c:pt idx="5">
                  <c:v>0.67524051223147397</c:v>
                </c:pt>
                <c:pt idx="6">
                  <c:v>1.268288907708649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5-4593-82C0-645A29BE249A}"/>
            </c:ext>
          </c:extLst>
        </c:ser>
        <c:ser>
          <c:idx val="0"/>
          <c:order val="0"/>
          <c:tx>
            <c:strRef>
              <c:f>'Serie Cafe'!$E$3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'Serie Cafe'!$B$4:$B$10</c:f>
              <c:strCache>
                <c:ptCount val="7"/>
                <c:pt idx="0">
                  <c:v>CHOTA</c:v>
                </c:pt>
                <c:pt idx="1">
                  <c:v>CUTERVO</c:v>
                </c:pt>
                <c:pt idx="2">
                  <c:v>HUALGAYOC</c:v>
                </c:pt>
                <c:pt idx="3">
                  <c:v>JAEN</c:v>
                </c:pt>
                <c:pt idx="4">
                  <c:v>SAN IGNACIO</c:v>
                </c:pt>
                <c:pt idx="5">
                  <c:v>SAN MIGUEL</c:v>
                </c:pt>
                <c:pt idx="6">
                  <c:v>SANTA CRUZ</c:v>
                </c:pt>
              </c:strCache>
            </c:strRef>
          </c:cat>
          <c:val>
            <c:numRef>
              <c:f>'Serie Cafe'!$E$4:$E$10</c:f>
              <c:numCache>
                <c:formatCode>0.00</c:formatCode>
                <c:ptCount val="7"/>
                <c:pt idx="0">
                  <c:v>1.7856412059780393</c:v>
                </c:pt>
                <c:pt idx="1">
                  <c:v>4.4612011061596517</c:v>
                </c:pt>
                <c:pt idx="2">
                  <c:v>2.6697560826107195E-2</c:v>
                </c:pt>
                <c:pt idx="3">
                  <c:v>29.011857845455683</c:v>
                </c:pt>
                <c:pt idx="4">
                  <c:v>62.771072861640398</c:v>
                </c:pt>
                <c:pt idx="5">
                  <c:v>0.67524051223147397</c:v>
                </c:pt>
                <c:pt idx="6">
                  <c:v>1.268288907708649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5-4593-82C0-645A29BE24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14</xdr:row>
      <xdr:rowOff>68855</xdr:rowOff>
    </xdr:from>
    <xdr:to>
      <xdr:col>5</xdr:col>
      <xdr:colOff>1047750</xdr:colOff>
      <xdr:row>29</xdr:row>
      <xdr:rowOff>166687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1"/>
  <sheetViews>
    <sheetView showGridLines="0" showRowColHeaders="0" tabSelected="1" view="pageBreakPreview" zoomScaleNormal="80" zoomScaleSheetLayoutView="100" workbookViewId="0">
      <selection activeCell="A3" sqref="A3"/>
    </sheetView>
  </sheetViews>
  <sheetFormatPr baseColWidth="10" defaultRowHeight="15" x14ac:dyDescent="0.25"/>
  <cols>
    <col min="1" max="1" width="14.7109375" customWidth="1"/>
    <col min="2" max="2" width="21.28515625" style="52" customWidth="1"/>
    <col min="3" max="3" width="29.42578125" bestFit="1" customWidth="1"/>
    <col min="4" max="4" width="14" customWidth="1"/>
    <col min="5" max="5" width="15.42578125" customWidth="1"/>
    <col min="6" max="6" width="15.85546875" customWidth="1"/>
    <col min="12" max="12" width="32.42578125" customWidth="1"/>
  </cols>
  <sheetData>
    <row r="1" spans="2:12" ht="57" customHeight="1" x14ac:dyDescent="0.25">
      <c r="B1" s="59" t="s">
        <v>83</v>
      </c>
      <c r="C1" s="59"/>
      <c r="D1" s="59"/>
      <c r="E1" s="59"/>
      <c r="F1" s="59"/>
      <c r="H1" s="16"/>
      <c r="I1" s="16"/>
      <c r="J1" s="16"/>
      <c r="K1" s="16"/>
      <c r="L1" s="16"/>
    </row>
    <row r="2" spans="2:12" s="13" customFormat="1" ht="15.75" x14ac:dyDescent="0.25">
      <c r="B2" s="56" t="s">
        <v>0</v>
      </c>
      <c r="C2" s="57" t="s">
        <v>2</v>
      </c>
      <c r="D2" s="57" t="s">
        <v>77</v>
      </c>
      <c r="E2" s="57"/>
      <c r="F2" s="57" t="s">
        <v>78</v>
      </c>
    </row>
    <row r="3" spans="2:12" s="13" customFormat="1" ht="31.5" x14ac:dyDescent="0.25">
      <c r="B3" s="56"/>
      <c r="C3" s="57"/>
      <c r="D3" s="14" t="s">
        <v>79</v>
      </c>
      <c r="E3" s="14" t="s">
        <v>80</v>
      </c>
      <c r="F3" s="57"/>
    </row>
    <row r="4" spans="2:12" ht="15.75" x14ac:dyDescent="0.25">
      <c r="B4" s="49" t="s">
        <v>6</v>
      </c>
      <c r="C4" s="17">
        <v>1223.5</v>
      </c>
      <c r="D4" s="17">
        <v>923</v>
      </c>
      <c r="E4" s="54">
        <f>D4*100/$D$11</f>
        <v>1.7856412059780393</v>
      </c>
      <c r="F4" s="17">
        <f>(D4/C4)*1000</f>
        <v>754.39313445034736</v>
      </c>
      <c r="G4" s="15"/>
    </row>
    <row r="5" spans="2:12" ht="15.75" x14ac:dyDescent="0.25">
      <c r="B5" s="49" t="s">
        <v>12</v>
      </c>
      <c r="C5" s="17">
        <v>3416.1</v>
      </c>
      <c r="D5" s="17">
        <v>2306</v>
      </c>
      <c r="E5" s="54">
        <f t="shared" ref="E5:E10" si="0">D5*100/$D$11</f>
        <v>4.4612011061596517</v>
      </c>
      <c r="F5" s="17">
        <f t="shared" ref="F5:F10" si="1">(D5/C5)*1000</f>
        <v>675.03878692075762</v>
      </c>
      <c r="G5" s="15"/>
    </row>
    <row r="6" spans="2:12" ht="15.75" x14ac:dyDescent="0.25">
      <c r="B6" s="49" t="s">
        <v>13</v>
      </c>
      <c r="C6" s="17">
        <v>20</v>
      </c>
      <c r="D6" s="17">
        <v>13.8</v>
      </c>
      <c r="E6" s="54">
        <f t="shared" si="0"/>
        <v>2.6697560826107195E-2</v>
      </c>
      <c r="F6" s="17">
        <f t="shared" si="1"/>
        <v>690.00000000000011</v>
      </c>
      <c r="G6" s="15"/>
    </row>
    <row r="7" spans="2:12" ht="15.75" x14ac:dyDescent="0.25">
      <c r="B7" s="49" t="s">
        <v>14</v>
      </c>
      <c r="C7" s="17">
        <v>18282.25</v>
      </c>
      <c r="D7" s="17">
        <v>14996.262799999993</v>
      </c>
      <c r="E7" s="54">
        <f t="shared" si="0"/>
        <v>29.011857845455683</v>
      </c>
      <c r="F7" s="17">
        <f t="shared" si="1"/>
        <v>820.26352336282423</v>
      </c>
      <c r="G7" s="15"/>
    </row>
    <row r="8" spans="2:12" ht="15.75" x14ac:dyDescent="0.25">
      <c r="B8" s="49" t="s">
        <v>15</v>
      </c>
      <c r="C8" s="17">
        <v>31188.799999999999</v>
      </c>
      <c r="D8" s="17">
        <v>32446.439999999995</v>
      </c>
      <c r="E8" s="54">
        <f>D8*100/$D$11</f>
        <v>62.771072861640398</v>
      </c>
      <c r="F8" s="17">
        <f t="shared" si="1"/>
        <v>1040.3234494433898</v>
      </c>
      <c r="G8" s="15"/>
    </row>
    <row r="9" spans="2:12" ht="15.75" x14ac:dyDescent="0.25">
      <c r="B9" s="49" t="s">
        <v>16</v>
      </c>
      <c r="C9" s="17">
        <v>1548.8</v>
      </c>
      <c r="D9" s="17">
        <v>349.03259999999995</v>
      </c>
      <c r="E9" s="54">
        <f>D9*100/$D$11</f>
        <v>0.67524051223147397</v>
      </c>
      <c r="F9" s="17">
        <f t="shared" si="1"/>
        <v>225.35679235537188</v>
      </c>
      <c r="G9" s="15"/>
    </row>
    <row r="10" spans="2:12" ht="15.75" x14ac:dyDescent="0.25">
      <c r="B10" s="49" t="s">
        <v>17</v>
      </c>
      <c r="C10" s="17">
        <v>895.4</v>
      </c>
      <c r="D10" s="17">
        <v>655.58</v>
      </c>
      <c r="E10" s="54">
        <f t="shared" si="0"/>
        <v>1.268288907708649</v>
      </c>
      <c r="F10" s="17">
        <f t="shared" si="1"/>
        <v>732.16439580075951</v>
      </c>
      <c r="G10" s="15"/>
    </row>
    <row r="11" spans="2:12" ht="15.75" x14ac:dyDescent="0.25">
      <c r="B11" s="50" t="s">
        <v>81</v>
      </c>
      <c r="C11" s="18">
        <f>SUM(C4:C10)</f>
        <v>56574.85</v>
      </c>
      <c r="D11" s="18">
        <f>SUM(D4:D10)</f>
        <v>51690.115399999988</v>
      </c>
      <c r="E11" s="18">
        <v>100</v>
      </c>
      <c r="F11" s="18">
        <f>AVERAGE(F4:F10)</f>
        <v>705.36286890477879</v>
      </c>
    </row>
    <row r="13" spans="2:12" x14ac:dyDescent="0.25">
      <c r="B13" s="51" t="s">
        <v>84</v>
      </c>
    </row>
    <row r="32" spans="2:7" ht="51.75" customHeight="1" x14ac:dyDescent="0.25">
      <c r="B32" s="59" t="s">
        <v>85</v>
      </c>
      <c r="C32" s="59"/>
      <c r="D32" s="59"/>
      <c r="E32" s="59"/>
      <c r="F32" s="59"/>
      <c r="G32" s="59"/>
    </row>
    <row r="33" spans="2:7" ht="15.75" x14ac:dyDescent="0.25">
      <c r="B33" s="56" t="s">
        <v>0</v>
      </c>
      <c r="C33" s="58" t="s">
        <v>20</v>
      </c>
      <c r="D33" s="57" t="s">
        <v>2</v>
      </c>
      <c r="E33" s="57" t="s">
        <v>77</v>
      </c>
      <c r="F33" s="57"/>
      <c r="G33" s="57" t="s">
        <v>78</v>
      </c>
    </row>
    <row r="34" spans="2:7" ht="31.5" x14ac:dyDescent="0.25">
      <c r="B34" s="56"/>
      <c r="C34" s="58"/>
      <c r="D34" s="57"/>
      <c r="E34" s="14" t="s">
        <v>79</v>
      </c>
      <c r="F34" s="14" t="s">
        <v>80</v>
      </c>
      <c r="G34" s="57"/>
    </row>
    <row r="35" spans="2:7" x14ac:dyDescent="0.25">
      <c r="B35" s="40" t="s">
        <v>6</v>
      </c>
      <c r="C35" s="41"/>
      <c r="D35" s="42">
        <f>+SUM(D36:D48)</f>
        <v>1223.5</v>
      </c>
      <c r="E35" s="42">
        <f>+SUM(E36:E48)</f>
        <v>923</v>
      </c>
      <c r="F35" s="42">
        <f>+SUM(F36:F48)</f>
        <v>1.7856412059780393</v>
      </c>
      <c r="G35" s="53">
        <f>(E35/D35)*1000</f>
        <v>754.39313445034736</v>
      </c>
    </row>
    <row r="36" spans="2:7" x14ac:dyDescent="0.25">
      <c r="B36" s="43"/>
      <c r="C36" s="44" t="s">
        <v>21</v>
      </c>
      <c r="D36" s="45">
        <v>2</v>
      </c>
      <c r="E36" s="45">
        <v>1.3</v>
      </c>
      <c r="F36" s="45">
        <f t="shared" ref="F36:F48" si="2">E36*100/$D$11</f>
        <v>2.5149876140535764E-3</v>
      </c>
      <c r="G36" s="45">
        <f>(E36/D36)*1000</f>
        <v>650</v>
      </c>
    </row>
    <row r="37" spans="2:7" x14ac:dyDescent="0.25">
      <c r="B37" s="43"/>
      <c r="C37" s="44" t="s">
        <v>22</v>
      </c>
      <c r="D37" s="45">
        <v>70</v>
      </c>
      <c r="E37" s="45">
        <v>52.8</v>
      </c>
      <c r="F37" s="45">
        <f t="shared" si="2"/>
        <v>0.10214718924771449</v>
      </c>
      <c r="G37" s="45">
        <f t="shared" ref="G37:G95" si="3">(E37/D37)*1000</f>
        <v>754.28571428571422</v>
      </c>
    </row>
    <row r="38" spans="2:7" x14ac:dyDescent="0.25">
      <c r="B38" s="43"/>
      <c r="C38" s="44" t="s">
        <v>23</v>
      </c>
      <c r="D38" s="45">
        <v>43</v>
      </c>
      <c r="E38" s="45">
        <v>33</v>
      </c>
      <c r="F38" s="45">
        <f t="shared" si="2"/>
        <v>6.3841993279821554E-2</v>
      </c>
      <c r="G38" s="45">
        <f t="shared" si="3"/>
        <v>767.44186046511629</v>
      </c>
    </row>
    <row r="39" spans="2:7" x14ac:dyDescent="0.25">
      <c r="B39" s="43"/>
      <c r="C39" s="44" t="s">
        <v>24</v>
      </c>
      <c r="D39" s="45">
        <v>354</v>
      </c>
      <c r="E39" s="45">
        <v>274.60000000000002</v>
      </c>
      <c r="F39" s="45">
        <f t="shared" si="2"/>
        <v>0.53124276832239403</v>
      </c>
      <c r="G39" s="45">
        <f t="shared" si="3"/>
        <v>775.70621468926561</v>
      </c>
    </row>
    <row r="40" spans="2:7" x14ac:dyDescent="0.25">
      <c r="B40" s="43"/>
      <c r="C40" s="44" t="s">
        <v>25</v>
      </c>
      <c r="D40" s="45">
        <v>174</v>
      </c>
      <c r="E40" s="45">
        <v>133.80000000000001</v>
      </c>
      <c r="F40" s="45">
        <f t="shared" si="2"/>
        <v>0.25885026366182201</v>
      </c>
      <c r="G40" s="45">
        <f t="shared" si="3"/>
        <v>768.96551724137942</v>
      </c>
    </row>
    <row r="41" spans="2:7" x14ac:dyDescent="0.25">
      <c r="B41" s="43"/>
      <c r="C41" s="44" t="s">
        <v>26</v>
      </c>
      <c r="D41" s="45">
        <v>3.2</v>
      </c>
      <c r="E41" s="45">
        <v>2.2000000000000002</v>
      </c>
      <c r="F41" s="45">
        <f t="shared" si="2"/>
        <v>4.2561328853214378E-3</v>
      </c>
      <c r="G41" s="45">
        <f t="shared" si="3"/>
        <v>687.5</v>
      </c>
    </row>
    <row r="42" spans="2:7" x14ac:dyDescent="0.25">
      <c r="B42" s="43"/>
      <c r="C42" s="44" t="s">
        <v>27</v>
      </c>
      <c r="D42" s="45">
        <v>1.7</v>
      </c>
      <c r="E42" s="45">
        <v>1.1000000000000001</v>
      </c>
      <c r="F42" s="45">
        <f t="shared" si="2"/>
        <v>2.1280664426607189E-3</v>
      </c>
      <c r="G42" s="45">
        <f t="shared" si="3"/>
        <v>647.05882352941182</v>
      </c>
    </row>
    <row r="43" spans="2:7" x14ac:dyDescent="0.25">
      <c r="B43" s="43"/>
      <c r="C43" s="44" t="s">
        <v>28</v>
      </c>
      <c r="D43" s="45">
        <v>20</v>
      </c>
      <c r="E43" s="45">
        <v>14.6</v>
      </c>
      <c r="F43" s="45">
        <f t="shared" si="2"/>
        <v>2.8245245511678629E-2</v>
      </c>
      <c r="G43" s="45">
        <f t="shared" si="3"/>
        <v>730</v>
      </c>
    </row>
    <row r="44" spans="2:7" x14ac:dyDescent="0.25">
      <c r="B44" s="43"/>
      <c r="C44" s="44" t="s">
        <v>29</v>
      </c>
      <c r="D44" s="45">
        <v>40.4</v>
      </c>
      <c r="E44" s="45">
        <v>29.4</v>
      </c>
      <c r="F44" s="45">
        <f t="shared" si="2"/>
        <v>5.6877412194750114E-2</v>
      </c>
      <c r="G44" s="45">
        <f t="shared" si="3"/>
        <v>727.7227722772277</v>
      </c>
    </row>
    <row r="45" spans="2:7" x14ac:dyDescent="0.25">
      <c r="B45" s="43"/>
      <c r="C45" s="44" t="s">
        <v>30</v>
      </c>
      <c r="D45" s="45">
        <v>296.39999999999998</v>
      </c>
      <c r="E45" s="45">
        <v>215.4</v>
      </c>
      <c r="F45" s="45">
        <f t="shared" si="2"/>
        <v>0.41671410159010797</v>
      </c>
      <c r="G45" s="45">
        <f t="shared" si="3"/>
        <v>726.72064777327944</v>
      </c>
    </row>
    <row r="46" spans="2:7" x14ac:dyDescent="0.25">
      <c r="B46" s="43"/>
      <c r="C46" s="44" t="s">
        <v>31</v>
      </c>
      <c r="D46" s="45">
        <v>112</v>
      </c>
      <c r="E46" s="45">
        <v>85.8</v>
      </c>
      <c r="F46" s="45">
        <f t="shared" si="2"/>
        <v>0.16598918252753606</v>
      </c>
      <c r="G46" s="45">
        <f t="shared" si="3"/>
        <v>766.07142857142856</v>
      </c>
    </row>
    <row r="47" spans="2:7" x14ac:dyDescent="0.25">
      <c r="B47" s="43"/>
      <c r="C47" s="44" t="s">
        <v>32</v>
      </c>
      <c r="D47" s="45">
        <v>56.8</v>
      </c>
      <c r="E47" s="45">
        <v>42</v>
      </c>
      <c r="F47" s="45">
        <f t="shared" si="2"/>
        <v>8.1253445992500159E-2</v>
      </c>
      <c r="G47" s="45">
        <f t="shared" si="3"/>
        <v>739.43661971830988</v>
      </c>
    </row>
    <row r="48" spans="2:7" x14ac:dyDescent="0.25">
      <c r="B48" s="43"/>
      <c r="C48" s="44" t="s">
        <v>33</v>
      </c>
      <c r="D48" s="45">
        <v>50</v>
      </c>
      <c r="E48" s="45">
        <v>37</v>
      </c>
      <c r="F48" s="45">
        <f t="shared" si="2"/>
        <v>7.1580416707678715E-2</v>
      </c>
      <c r="G48" s="45">
        <f t="shared" si="3"/>
        <v>740</v>
      </c>
    </row>
    <row r="49" spans="2:7" x14ac:dyDescent="0.25">
      <c r="B49" s="40" t="s">
        <v>12</v>
      </c>
      <c r="C49" s="41"/>
      <c r="D49" s="42">
        <f>+SUM(D50:D63)</f>
        <v>3416.1000000000004</v>
      </c>
      <c r="E49" s="42">
        <f>+SUM(E50:E62)</f>
        <v>2136.1999999999998</v>
      </c>
      <c r="F49" s="42">
        <f>+SUM(F50:F63)</f>
        <v>4.4612011061596517</v>
      </c>
      <c r="G49" s="53">
        <f>(E49/D49)*1000</f>
        <v>625.33298205556036</v>
      </c>
    </row>
    <row r="50" spans="2:7" x14ac:dyDescent="0.25">
      <c r="B50" s="43"/>
      <c r="C50" s="44" t="s">
        <v>34</v>
      </c>
      <c r="D50" s="45">
        <v>964.8</v>
      </c>
      <c r="E50" s="45">
        <v>565.4</v>
      </c>
      <c r="F50" s="45">
        <f t="shared" ref="F50:F95" si="4">E50*100/$D$11</f>
        <v>1.0938261515276093</v>
      </c>
      <c r="G50" s="45">
        <f t="shared" si="3"/>
        <v>586.02819237147594</v>
      </c>
    </row>
    <row r="51" spans="2:7" x14ac:dyDescent="0.25">
      <c r="B51" s="43"/>
      <c r="C51" s="44" t="s">
        <v>35</v>
      </c>
      <c r="D51" s="45">
        <v>400</v>
      </c>
      <c r="E51" s="45">
        <v>279.2</v>
      </c>
      <c r="F51" s="45">
        <f t="shared" si="4"/>
        <v>0.54014195526442965</v>
      </c>
      <c r="G51" s="45">
        <f t="shared" si="3"/>
        <v>698</v>
      </c>
    </row>
    <row r="52" spans="2:7" x14ac:dyDescent="0.25">
      <c r="B52" s="43"/>
      <c r="C52" s="44" t="s">
        <v>36</v>
      </c>
      <c r="D52" s="45">
        <v>120</v>
      </c>
      <c r="E52" s="45">
        <v>90</v>
      </c>
      <c r="F52" s="45">
        <f t="shared" si="4"/>
        <v>0.17411452712678607</v>
      </c>
      <c r="G52" s="45">
        <f t="shared" si="3"/>
        <v>750</v>
      </c>
    </row>
    <row r="53" spans="2:7" x14ac:dyDescent="0.25">
      <c r="B53" s="43"/>
      <c r="C53" s="43" t="s">
        <v>12</v>
      </c>
      <c r="D53" s="45">
        <v>173</v>
      </c>
      <c r="E53" s="45">
        <v>129.4</v>
      </c>
      <c r="F53" s="45">
        <f t="shared" si="4"/>
        <v>0.25033799789117905</v>
      </c>
      <c r="G53" s="45">
        <f t="shared" si="3"/>
        <v>747.97687861271675</v>
      </c>
    </row>
    <row r="54" spans="2:7" x14ac:dyDescent="0.25">
      <c r="B54" s="43"/>
      <c r="C54" s="43" t="s">
        <v>37</v>
      </c>
      <c r="D54" s="45">
        <v>51.7</v>
      </c>
      <c r="E54" s="45">
        <v>44</v>
      </c>
      <c r="F54" s="45">
        <f t="shared" si="4"/>
        <v>8.5122657706428739E-2</v>
      </c>
      <c r="G54" s="45">
        <f t="shared" si="3"/>
        <v>851.063829787234</v>
      </c>
    </row>
    <row r="55" spans="2:7" x14ac:dyDescent="0.25">
      <c r="B55" s="43"/>
      <c r="C55" s="44" t="s">
        <v>38</v>
      </c>
      <c r="D55" s="45">
        <v>97</v>
      </c>
      <c r="E55" s="45">
        <v>70.400000000000006</v>
      </c>
      <c r="F55" s="45">
        <f t="shared" si="4"/>
        <v>0.13619625233028601</v>
      </c>
      <c r="G55" s="45">
        <f t="shared" si="3"/>
        <v>725.7731958762887</v>
      </c>
    </row>
    <row r="56" spans="2:7" x14ac:dyDescent="0.25">
      <c r="B56" s="43"/>
      <c r="C56" s="44" t="s">
        <v>39</v>
      </c>
      <c r="D56" s="45">
        <v>365</v>
      </c>
      <c r="E56" s="45">
        <v>263.60000000000002</v>
      </c>
      <c r="F56" s="45">
        <f t="shared" si="4"/>
        <v>0.50996210389578678</v>
      </c>
      <c r="G56" s="45">
        <f t="shared" si="3"/>
        <v>722.19178082191786</v>
      </c>
    </row>
    <row r="57" spans="2:7" x14ac:dyDescent="0.25">
      <c r="B57" s="43"/>
      <c r="C57" s="44" t="s">
        <v>40</v>
      </c>
      <c r="D57" s="45">
        <v>16.8</v>
      </c>
      <c r="E57" s="45">
        <v>12</v>
      </c>
      <c r="F57" s="45">
        <f t="shared" si="4"/>
        <v>2.3215270283571475E-2</v>
      </c>
      <c r="G57" s="45">
        <f t="shared" si="3"/>
        <v>714.28571428571433</v>
      </c>
    </row>
    <row r="58" spans="2:7" x14ac:dyDescent="0.25">
      <c r="B58" s="43"/>
      <c r="C58" s="44" t="s">
        <v>41</v>
      </c>
      <c r="D58" s="45">
        <v>290</v>
      </c>
      <c r="E58" s="45">
        <v>199</v>
      </c>
      <c r="F58" s="45">
        <f t="shared" si="4"/>
        <v>0.38498656553589361</v>
      </c>
      <c r="G58" s="45">
        <f t="shared" si="3"/>
        <v>686.20689655172418</v>
      </c>
    </row>
    <row r="59" spans="2:7" x14ac:dyDescent="0.25">
      <c r="B59" s="43"/>
      <c r="C59" s="43" t="s">
        <v>42</v>
      </c>
      <c r="D59" s="45">
        <v>53</v>
      </c>
      <c r="E59" s="45">
        <v>45.8</v>
      </c>
      <c r="F59" s="45">
        <f t="shared" si="4"/>
        <v>8.8604948248964463E-2</v>
      </c>
      <c r="G59" s="45">
        <f t="shared" si="3"/>
        <v>864.15094339622635</v>
      </c>
    </row>
    <row r="60" spans="2:7" x14ac:dyDescent="0.25">
      <c r="B60" s="43"/>
      <c r="C60" s="44" t="s">
        <v>43</v>
      </c>
      <c r="D60" s="45">
        <v>380</v>
      </c>
      <c r="E60" s="45">
        <v>240.2</v>
      </c>
      <c r="F60" s="45">
        <f t="shared" si="4"/>
        <v>0.46469232684282236</v>
      </c>
      <c r="G60" s="45">
        <f t="shared" si="3"/>
        <v>632.10526315789468</v>
      </c>
    </row>
    <row r="61" spans="2:7" x14ac:dyDescent="0.25">
      <c r="B61" s="43"/>
      <c r="C61" s="44" t="s">
        <v>44</v>
      </c>
      <c r="D61" s="45">
        <v>160</v>
      </c>
      <c r="E61" s="45">
        <v>119</v>
      </c>
      <c r="F61" s="45">
        <f t="shared" si="4"/>
        <v>0.23021809697875045</v>
      </c>
      <c r="G61" s="45">
        <f t="shared" si="3"/>
        <v>743.75</v>
      </c>
    </row>
    <row r="62" spans="2:7" x14ac:dyDescent="0.25">
      <c r="B62" s="43"/>
      <c r="C62" s="44" t="s">
        <v>45</v>
      </c>
      <c r="D62" s="45">
        <v>107.8</v>
      </c>
      <c r="E62" s="45">
        <v>78.2</v>
      </c>
      <c r="F62" s="45">
        <f t="shared" si="4"/>
        <v>0.15128617801460745</v>
      </c>
      <c r="G62" s="45">
        <f t="shared" si="3"/>
        <v>725.41743970315406</v>
      </c>
    </row>
    <row r="63" spans="2:7" x14ac:dyDescent="0.25">
      <c r="B63" s="43"/>
      <c r="C63" s="44" t="s">
        <v>46</v>
      </c>
      <c r="D63" s="45">
        <v>237</v>
      </c>
      <c r="E63" s="45">
        <v>169.8</v>
      </c>
      <c r="F63" s="45">
        <f t="shared" si="4"/>
        <v>0.32849607451253637</v>
      </c>
      <c r="G63" s="45">
        <f t="shared" si="3"/>
        <v>716.45569620253173</v>
      </c>
    </row>
    <row r="64" spans="2:7" x14ac:dyDescent="0.25">
      <c r="B64" s="40" t="s">
        <v>13</v>
      </c>
      <c r="C64" s="41"/>
      <c r="D64" s="42">
        <v>20</v>
      </c>
      <c r="E64" s="42">
        <v>13.8</v>
      </c>
      <c r="F64" s="53">
        <f>E64*100/$D$11</f>
        <v>2.6697560826107195E-2</v>
      </c>
      <c r="G64" s="53">
        <f t="shared" si="3"/>
        <v>690.00000000000011</v>
      </c>
    </row>
    <row r="65" spans="2:7" x14ac:dyDescent="0.25">
      <c r="B65" s="43"/>
      <c r="C65" s="44" t="s">
        <v>47</v>
      </c>
      <c r="D65" s="45">
        <v>20</v>
      </c>
      <c r="E65" s="45">
        <v>13.8</v>
      </c>
      <c r="F65" s="45">
        <f t="shared" si="4"/>
        <v>2.6697560826107195E-2</v>
      </c>
      <c r="G65" s="45">
        <f t="shared" si="3"/>
        <v>690.00000000000011</v>
      </c>
    </row>
    <row r="66" spans="2:7" x14ac:dyDescent="0.25">
      <c r="B66" s="40" t="s">
        <v>14</v>
      </c>
      <c r="C66" s="41"/>
      <c r="D66" s="42">
        <f>+SUM(D67:D78)</f>
        <v>18282.25</v>
      </c>
      <c r="E66" s="42">
        <f>+SUM(E67:E78)</f>
        <v>14996.262800000004</v>
      </c>
      <c r="F66" s="53">
        <f>E66*100/$D$11</f>
        <v>29.011857845455708</v>
      </c>
      <c r="G66" s="53">
        <f t="shared" si="3"/>
        <v>820.2635233628248</v>
      </c>
    </row>
    <row r="67" spans="2:7" x14ac:dyDescent="0.25">
      <c r="B67" s="43"/>
      <c r="C67" s="44" t="s">
        <v>48</v>
      </c>
      <c r="D67" s="45">
        <v>664.6</v>
      </c>
      <c r="E67" s="45">
        <v>567.06799999999998</v>
      </c>
      <c r="F67" s="45">
        <f t="shared" si="4"/>
        <v>1.0970530740970257</v>
      </c>
      <c r="G67" s="45">
        <f t="shared" si="3"/>
        <v>853.24706590430333</v>
      </c>
    </row>
    <row r="68" spans="2:7" x14ac:dyDescent="0.25">
      <c r="B68" s="43"/>
      <c r="C68" s="44" t="s">
        <v>49</v>
      </c>
      <c r="D68" s="45">
        <v>2400.8000000000002</v>
      </c>
      <c r="E68" s="45">
        <v>1986.83</v>
      </c>
      <c r="F68" s="45">
        <f t="shared" si="4"/>
        <v>3.8437329547923595</v>
      </c>
      <c r="G68" s="45">
        <f t="shared" si="3"/>
        <v>827.56997667444182</v>
      </c>
    </row>
    <row r="69" spans="2:7" x14ac:dyDescent="0.25">
      <c r="B69" s="43"/>
      <c r="C69" s="44" t="s">
        <v>50</v>
      </c>
      <c r="D69" s="45">
        <v>2415</v>
      </c>
      <c r="E69" s="45">
        <v>1967.3938000000003</v>
      </c>
      <c r="F69" s="45">
        <f t="shared" si="4"/>
        <v>3.806131568435231</v>
      </c>
      <c r="G69" s="45">
        <f t="shared" si="3"/>
        <v>814.65581780538309</v>
      </c>
    </row>
    <row r="70" spans="2:7" x14ac:dyDescent="0.25">
      <c r="B70" s="43"/>
      <c r="C70" s="44" t="s">
        <v>51</v>
      </c>
      <c r="D70" s="45">
        <v>2165.8000000000002</v>
      </c>
      <c r="E70" s="45">
        <v>1714.5957999999998</v>
      </c>
      <c r="F70" s="45">
        <f t="shared" si="4"/>
        <v>3.3170670770063713</v>
      </c>
      <c r="G70" s="45">
        <f t="shared" si="3"/>
        <v>791.6685751223564</v>
      </c>
    </row>
    <row r="71" spans="2:7" x14ac:dyDescent="0.25">
      <c r="B71" s="43"/>
      <c r="C71" s="44" t="s">
        <v>14</v>
      </c>
      <c r="D71" s="45">
        <v>3298.2</v>
      </c>
      <c r="E71" s="45">
        <v>2668.5455999999999</v>
      </c>
      <c r="F71" s="45">
        <f t="shared" si="4"/>
        <v>5.1625839473362847</v>
      </c>
      <c r="G71" s="45">
        <f t="shared" si="3"/>
        <v>809.09150445697651</v>
      </c>
    </row>
    <row r="72" spans="2:7" x14ac:dyDescent="0.25">
      <c r="B72" s="43"/>
      <c r="C72" s="44" t="s">
        <v>52</v>
      </c>
      <c r="D72" s="45">
        <v>1333.8</v>
      </c>
      <c r="E72" s="45">
        <v>1068.0458000000001</v>
      </c>
      <c r="F72" s="45">
        <f t="shared" si="4"/>
        <v>2.0662476601861104</v>
      </c>
      <c r="G72" s="45">
        <f t="shared" si="3"/>
        <v>800.7540860698756</v>
      </c>
    </row>
    <row r="73" spans="2:7" x14ac:dyDescent="0.25">
      <c r="B73" s="43"/>
      <c r="C73" s="44" t="s">
        <v>53</v>
      </c>
      <c r="D73" s="45">
        <v>533.6</v>
      </c>
      <c r="E73" s="45">
        <v>425.82139999999998</v>
      </c>
      <c r="F73" s="45">
        <f t="shared" si="4"/>
        <v>0.82379657446073351</v>
      </c>
      <c r="G73" s="45">
        <f t="shared" si="3"/>
        <v>798.01611694152916</v>
      </c>
    </row>
    <row r="74" spans="2:7" x14ac:dyDescent="0.25">
      <c r="B74" s="43"/>
      <c r="C74" s="44" t="s">
        <v>54</v>
      </c>
      <c r="D74" s="45">
        <v>70</v>
      </c>
      <c r="E74" s="45">
        <v>58.347799999999992</v>
      </c>
      <c r="F74" s="45">
        <f t="shared" si="4"/>
        <v>0.11287999562098096</v>
      </c>
      <c r="G74" s="45">
        <f t="shared" si="3"/>
        <v>833.53999999999985</v>
      </c>
    </row>
    <row r="75" spans="2:7" x14ac:dyDescent="0.25">
      <c r="B75" s="43"/>
      <c r="C75" s="44" t="s">
        <v>55</v>
      </c>
      <c r="D75" s="45">
        <v>66</v>
      </c>
      <c r="E75" s="45">
        <v>56.638000000000012</v>
      </c>
      <c r="F75" s="45">
        <f t="shared" si="4"/>
        <v>0.10957220652674346</v>
      </c>
      <c r="G75" s="45">
        <f t="shared" si="3"/>
        <v>858.15151515151535</v>
      </c>
    </row>
    <row r="76" spans="2:7" x14ac:dyDescent="0.25">
      <c r="B76" s="43"/>
      <c r="C76" s="44" t="s">
        <v>56</v>
      </c>
      <c r="D76" s="45">
        <v>48.55</v>
      </c>
      <c r="E76" s="45">
        <v>43.4756</v>
      </c>
      <c r="F76" s="45">
        <f t="shared" si="4"/>
        <v>8.4108150395036677E-2</v>
      </c>
      <c r="G76" s="45">
        <f t="shared" si="3"/>
        <v>895.48094747682808</v>
      </c>
    </row>
    <row r="77" spans="2:7" x14ac:dyDescent="0.25">
      <c r="B77" s="43"/>
      <c r="C77" s="44" t="s">
        <v>57</v>
      </c>
      <c r="D77" s="45">
        <v>2675.9</v>
      </c>
      <c r="E77" s="45">
        <v>2240.0212000000001</v>
      </c>
      <c r="F77" s="45">
        <f t="shared" si="4"/>
        <v>4.3335581332441766</v>
      </c>
      <c r="G77" s="45">
        <f t="shared" si="3"/>
        <v>837.10945849994403</v>
      </c>
    </row>
    <row r="78" spans="2:7" x14ac:dyDescent="0.25">
      <c r="B78" s="43"/>
      <c r="C78" s="44" t="s">
        <v>58</v>
      </c>
      <c r="D78" s="45">
        <v>2610</v>
      </c>
      <c r="E78" s="45">
        <v>2199.4798000000001</v>
      </c>
      <c r="F78" s="45">
        <f t="shared" si="4"/>
        <v>4.2551265033546448</v>
      </c>
      <c r="G78" s="45">
        <f t="shared" si="3"/>
        <v>842.71256704980851</v>
      </c>
    </row>
    <row r="79" spans="2:7" x14ac:dyDescent="0.25">
      <c r="B79" s="40" t="s">
        <v>15</v>
      </c>
      <c r="C79" s="41"/>
      <c r="D79" s="42">
        <f>+SUM(D80:D86)</f>
        <v>31188.800000000003</v>
      </c>
      <c r="E79" s="42">
        <f>+SUM(E80:E86)</f>
        <v>32446.44</v>
      </c>
      <c r="F79" s="53">
        <f t="shared" si="4"/>
        <v>62.771072861640405</v>
      </c>
      <c r="G79" s="53">
        <f t="shared" si="3"/>
        <v>1040.3234494433898</v>
      </c>
    </row>
    <row r="80" spans="2:7" x14ac:dyDescent="0.25">
      <c r="B80" s="43"/>
      <c r="C80" s="44" t="s">
        <v>59</v>
      </c>
      <c r="D80" s="45">
        <v>3807.8</v>
      </c>
      <c r="E80" s="45">
        <v>4052.4577999999992</v>
      </c>
      <c r="F80" s="45">
        <f t="shared" si="4"/>
        <v>7.839908594980618</v>
      </c>
      <c r="G80" s="45">
        <f t="shared" si="3"/>
        <v>1064.2517464152525</v>
      </c>
    </row>
    <row r="81" spans="2:7" x14ac:dyDescent="0.25">
      <c r="B81" s="43"/>
      <c r="C81" s="44" t="s">
        <v>60</v>
      </c>
      <c r="D81" s="45">
        <v>3071.6</v>
      </c>
      <c r="E81" s="45">
        <v>3175.4280000000003</v>
      </c>
      <c r="F81" s="45">
        <f t="shared" si="4"/>
        <v>6.1432016071684012</v>
      </c>
      <c r="G81" s="45">
        <f t="shared" si="3"/>
        <v>1033.8025784607371</v>
      </c>
    </row>
    <row r="82" spans="2:7" x14ac:dyDescent="0.25">
      <c r="B82" s="43"/>
      <c r="C82" s="44" t="s">
        <v>61</v>
      </c>
      <c r="D82" s="45">
        <v>5263.6</v>
      </c>
      <c r="E82" s="45">
        <v>5515.8455999999987</v>
      </c>
      <c r="F82" s="45">
        <f t="shared" si="4"/>
        <v>10.670987203870704</v>
      </c>
      <c r="G82" s="45">
        <f t="shared" si="3"/>
        <v>1047.9226384983658</v>
      </c>
    </row>
    <row r="83" spans="2:7" x14ac:dyDescent="0.25">
      <c r="B83" s="43"/>
      <c r="C83" s="44" t="s">
        <v>62</v>
      </c>
      <c r="D83" s="45">
        <v>3095</v>
      </c>
      <c r="E83" s="45">
        <v>3154.35</v>
      </c>
      <c r="F83" s="45">
        <f t="shared" si="4"/>
        <v>6.1024239849153066</v>
      </c>
      <c r="G83" s="45">
        <f t="shared" si="3"/>
        <v>1019.1760904684975</v>
      </c>
    </row>
    <row r="84" spans="2:7" x14ac:dyDescent="0.25">
      <c r="B84" s="43"/>
      <c r="C84" s="44" t="s">
        <v>15</v>
      </c>
      <c r="D84" s="45">
        <v>5886.2</v>
      </c>
      <c r="E84" s="45">
        <v>6066.3955999999998</v>
      </c>
      <c r="F84" s="45">
        <f t="shared" si="4"/>
        <v>11.736084458422395</v>
      </c>
      <c r="G84" s="45">
        <f t="shared" si="3"/>
        <v>1030.6132309469606</v>
      </c>
    </row>
    <row r="85" spans="2:7" x14ac:dyDescent="0.25">
      <c r="B85" s="43"/>
      <c r="C85" s="44" t="s">
        <v>63</v>
      </c>
      <c r="D85" s="45">
        <v>4464</v>
      </c>
      <c r="E85" s="45">
        <v>4635.6558000000005</v>
      </c>
      <c r="F85" s="45">
        <f t="shared" si="4"/>
        <v>8.9681668615504808</v>
      </c>
      <c r="G85" s="45">
        <f t="shared" si="3"/>
        <v>1038.4533602150539</v>
      </c>
    </row>
    <row r="86" spans="2:7" x14ac:dyDescent="0.25">
      <c r="B86" s="43"/>
      <c r="C86" s="44" t="s">
        <v>64</v>
      </c>
      <c r="D86" s="45">
        <v>5600.6</v>
      </c>
      <c r="E86" s="45">
        <v>5846.3072000000002</v>
      </c>
      <c r="F86" s="45">
        <f t="shared" si="4"/>
        <v>11.310300150732497</v>
      </c>
      <c r="G86" s="45">
        <f t="shared" si="3"/>
        <v>1043.8715851873012</v>
      </c>
    </row>
    <row r="87" spans="2:7" x14ac:dyDescent="0.25">
      <c r="B87" s="40" t="s">
        <v>16</v>
      </c>
      <c r="C87" s="41"/>
      <c r="D87" s="42">
        <f>+SUM(D88:D92)</f>
        <v>1552</v>
      </c>
      <c r="E87" s="42">
        <f>+SUM(E88:E92)</f>
        <v>350.54993333333334</v>
      </c>
      <c r="F87" s="53">
        <f>E87*100/$D$11</f>
        <v>0.6781759541851079</v>
      </c>
      <c r="G87" s="53">
        <f t="shared" si="3"/>
        <v>225.86980240549829</v>
      </c>
    </row>
    <row r="88" spans="2:7" x14ac:dyDescent="0.25">
      <c r="B88" s="43"/>
      <c r="C88" s="44" t="s">
        <v>65</v>
      </c>
      <c r="D88" s="45">
        <v>160</v>
      </c>
      <c r="E88" s="45">
        <v>39.85</v>
      </c>
      <c r="F88" s="45">
        <f t="shared" si="4"/>
        <v>7.7094043400026943E-2</v>
      </c>
      <c r="G88" s="45">
        <f t="shared" si="3"/>
        <v>249.06250000000003</v>
      </c>
    </row>
    <row r="89" spans="2:7" x14ac:dyDescent="0.25">
      <c r="B89" s="43"/>
      <c r="C89" s="44" t="s">
        <v>66</v>
      </c>
      <c r="D89" s="45">
        <v>3</v>
      </c>
      <c r="E89" s="45">
        <v>1.323</v>
      </c>
      <c r="F89" s="45">
        <f t="shared" si="4"/>
        <v>2.5594835487637549E-3</v>
      </c>
      <c r="G89" s="45">
        <f t="shared" si="3"/>
        <v>441</v>
      </c>
    </row>
    <row r="90" spans="2:7" x14ac:dyDescent="0.25">
      <c r="B90" s="43"/>
      <c r="C90" s="44" t="s">
        <v>67</v>
      </c>
      <c r="D90" s="45">
        <v>1116</v>
      </c>
      <c r="E90" s="45">
        <v>227.47199999999998</v>
      </c>
      <c r="F90" s="45">
        <f t="shared" si="4"/>
        <v>0.44006866349538082</v>
      </c>
      <c r="G90" s="45">
        <f t="shared" si="3"/>
        <v>203.8279569892473</v>
      </c>
    </row>
    <row r="91" spans="2:7" x14ac:dyDescent="0.25">
      <c r="B91" s="43"/>
      <c r="C91" s="44" t="s">
        <v>68</v>
      </c>
      <c r="D91" s="45">
        <v>8</v>
      </c>
      <c r="E91" s="45">
        <v>3.793333333333333</v>
      </c>
      <c r="F91" s="45">
        <f t="shared" si="4"/>
        <v>7.3386048840845385E-3</v>
      </c>
      <c r="G91" s="45">
        <f t="shared" si="3"/>
        <v>474.16666666666663</v>
      </c>
    </row>
    <row r="92" spans="2:7" x14ac:dyDescent="0.25">
      <c r="B92" s="43"/>
      <c r="C92" s="44" t="s">
        <v>69</v>
      </c>
      <c r="D92" s="45">
        <v>265</v>
      </c>
      <c r="E92" s="45">
        <v>78.111599999999996</v>
      </c>
      <c r="F92" s="45">
        <f t="shared" si="4"/>
        <v>0.15111515885685181</v>
      </c>
      <c r="G92" s="45">
        <f t="shared" si="3"/>
        <v>294.76075471698113</v>
      </c>
    </row>
    <row r="93" spans="2:7" x14ac:dyDescent="0.25">
      <c r="B93" s="40" t="s">
        <v>17</v>
      </c>
      <c r="C93" s="41"/>
      <c r="D93" s="42">
        <f>+SUM(D94:D101)</f>
        <v>895.39999999999986</v>
      </c>
      <c r="E93" s="42">
        <f>+SUM(E94:E101)</f>
        <v>655.58</v>
      </c>
      <c r="F93" s="53">
        <f t="shared" si="4"/>
        <v>1.268288907708649</v>
      </c>
      <c r="G93" s="53">
        <f t="shared" si="3"/>
        <v>732.16439580075962</v>
      </c>
    </row>
    <row r="94" spans="2:7" x14ac:dyDescent="0.25">
      <c r="B94" s="43"/>
      <c r="C94" s="43" t="s">
        <v>70</v>
      </c>
      <c r="D94" s="45">
        <v>809</v>
      </c>
      <c r="E94" s="45">
        <v>591.6</v>
      </c>
      <c r="F94" s="45">
        <f t="shared" si="4"/>
        <v>1.1445128249800738</v>
      </c>
      <c r="G94" s="45">
        <f t="shared" si="3"/>
        <v>731.27317676143389</v>
      </c>
    </row>
    <row r="95" spans="2:7" x14ac:dyDescent="0.25">
      <c r="B95" s="43"/>
      <c r="C95" s="44" t="s">
        <v>71</v>
      </c>
      <c r="D95" s="45">
        <v>6.4</v>
      </c>
      <c r="E95" s="45">
        <v>4.4000000000000004</v>
      </c>
      <c r="F95" s="45">
        <f t="shared" si="4"/>
        <v>8.5122657706428757E-3</v>
      </c>
      <c r="G95" s="45">
        <f t="shared" si="3"/>
        <v>687.5</v>
      </c>
    </row>
    <row r="96" spans="2:7" x14ac:dyDescent="0.25">
      <c r="B96" s="43"/>
      <c r="C96" s="44" t="s">
        <v>72</v>
      </c>
      <c r="D96" s="45">
        <v>0.8</v>
      </c>
      <c r="E96" s="45">
        <v>0.5</v>
      </c>
      <c r="F96" s="45">
        <f t="shared" ref="F96:F101" si="5">E96*100/$D$11</f>
        <v>9.6730292848214475E-4</v>
      </c>
      <c r="G96" s="45">
        <f t="shared" ref="G96:G101" si="6">(E96/D96)*1000</f>
        <v>625</v>
      </c>
    </row>
    <row r="97" spans="2:7" x14ac:dyDescent="0.25">
      <c r="B97" s="43"/>
      <c r="C97" s="44" t="s">
        <v>73</v>
      </c>
      <c r="D97" s="45">
        <v>10</v>
      </c>
      <c r="E97" s="45">
        <v>7.4</v>
      </c>
      <c r="F97" s="45">
        <f t="shared" si="5"/>
        <v>1.4316083341535743E-2</v>
      </c>
      <c r="G97" s="45">
        <f t="shared" si="6"/>
        <v>740</v>
      </c>
    </row>
    <row r="98" spans="2:7" x14ac:dyDescent="0.25">
      <c r="B98" s="43"/>
      <c r="C98" s="44" t="s">
        <v>74</v>
      </c>
      <c r="D98" s="45">
        <v>36.799999999999997</v>
      </c>
      <c r="E98" s="45">
        <v>28.4</v>
      </c>
      <c r="F98" s="45">
        <f t="shared" si="5"/>
        <v>5.4942806337785824E-2</v>
      </c>
      <c r="G98" s="45">
        <f t="shared" si="6"/>
        <v>771.73913043478262</v>
      </c>
    </row>
    <row r="99" spans="2:7" x14ac:dyDescent="0.25">
      <c r="B99" s="43"/>
      <c r="C99" s="44" t="s">
        <v>17</v>
      </c>
      <c r="D99" s="45">
        <v>12</v>
      </c>
      <c r="E99" s="45">
        <v>8.879999999999999</v>
      </c>
      <c r="F99" s="45">
        <f t="shared" si="5"/>
        <v>1.7179300009842888E-2</v>
      </c>
      <c r="G99" s="45">
        <f t="shared" si="6"/>
        <v>739.99999999999989</v>
      </c>
    </row>
    <row r="100" spans="2:7" x14ac:dyDescent="0.25">
      <c r="B100" s="43"/>
      <c r="C100" s="44" t="s">
        <v>75</v>
      </c>
      <c r="D100" s="45">
        <v>10.4</v>
      </c>
      <c r="E100" s="45">
        <v>7.2</v>
      </c>
      <c r="F100" s="45">
        <f t="shared" si="5"/>
        <v>1.3929162170142886E-2</v>
      </c>
      <c r="G100" s="45">
        <f t="shared" si="6"/>
        <v>692.30769230769226</v>
      </c>
    </row>
    <row r="101" spans="2:7" x14ac:dyDescent="0.25">
      <c r="B101" s="46"/>
      <c r="C101" s="47" t="s">
        <v>76</v>
      </c>
      <c r="D101" s="48">
        <v>10</v>
      </c>
      <c r="E101" s="48">
        <v>7.2</v>
      </c>
      <c r="F101" s="45">
        <f t="shared" si="5"/>
        <v>1.3929162170142886E-2</v>
      </c>
      <c r="G101" s="45">
        <f t="shared" si="6"/>
        <v>720</v>
      </c>
    </row>
  </sheetData>
  <mergeCells count="11">
    <mergeCell ref="B1:F1"/>
    <mergeCell ref="B32:G32"/>
    <mergeCell ref="B2:B3"/>
    <mergeCell ref="C2:C3"/>
    <mergeCell ref="D2:E2"/>
    <mergeCell ref="F2:F3"/>
    <mergeCell ref="B33:B34"/>
    <mergeCell ref="D33:D34"/>
    <mergeCell ref="E33:F33"/>
    <mergeCell ref="G33:G34"/>
    <mergeCell ref="C33:C34"/>
  </mergeCells>
  <pageMargins left="0.7" right="0.7" top="0.75" bottom="0.75" header="0.3" footer="0.3"/>
  <pageSetup paperSize="9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showRowColHeaders="0" view="pageBreakPreview" zoomScale="93" zoomScaleNormal="100" zoomScaleSheetLayoutView="93" workbookViewId="0">
      <selection activeCell="N36" sqref="N36"/>
    </sheetView>
  </sheetViews>
  <sheetFormatPr baseColWidth="10" defaultRowHeight="15" x14ac:dyDescent="0.25"/>
  <cols>
    <col min="1" max="1" width="15.28515625" customWidth="1"/>
    <col min="2" max="2" width="13" bestFit="1" customWidth="1"/>
    <col min="6" max="6" width="0" hidden="1" customWidth="1"/>
  </cols>
  <sheetData>
    <row r="1" spans="2:8" ht="41.25" customHeight="1" x14ac:dyDescent="0.25">
      <c r="B1" s="55" t="s">
        <v>19</v>
      </c>
      <c r="C1" s="55"/>
      <c r="D1" s="55"/>
      <c r="E1" s="55"/>
      <c r="F1" s="55"/>
      <c r="G1" s="55"/>
      <c r="H1" s="55"/>
    </row>
    <row r="2" spans="2:8" ht="4.5" customHeight="1" thickBot="1" x14ac:dyDescent="0.3"/>
    <row r="3" spans="2:8" ht="39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/>
      <c r="G3" s="3" t="s">
        <v>4</v>
      </c>
      <c r="H3" s="4" t="s">
        <v>5</v>
      </c>
    </row>
    <row r="4" spans="2:8" x14ac:dyDescent="0.25">
      <c r="B4" s="5" t="s">
        <v>6</v>
      </c>
      <c r="C4" s="6" t="s">
        <v>7</v>
      </c>
      <c r="D4" s="9">
        <v>1275.25</v>
      </c>
      <c r="E4" s="9">
        <v>946</v>
      </c>
      <c r="F4" s="9">
        <v>5041.1000000000004</v>
      </c>
      <c r="G4" s="9">
        <f>+E4/D4</f>
        <v>0.74181533032738678</v>
      </c>
      <c r="H4" s="9">
        <f>+F4/E4</f>
        <v>5.3288583509513749</v>
      </c>
    </row>
    <row r="5" spans="2:8" x14ac:dyDescent="0.25">
      <c r="B5" s="5"/>
      <c r="C5" s="6" t="s">
        <v>8</v>
      </c>
      <c r="D5" s="9">
        <v>1237.25</v>
      </c>
      <c r="E5" s="9">
        <v>921</v>
      </c>
      <c r="F5" s="9">
        <v>5958</v>
      </c>
      <c r="G5" s="9">
        <f>+E5/D5</f>
        <v>0.74439280662760154</v>
      </c>
      <c r="H5" s="9">
        <f t="shared" ref="H5:H44" si="0">+F5/E5</f>
        <v>6.4690553745928341</v>
      </c>
    </row>
    <row r="6" spans="2:8" x14ac:dyDescent="0.25">
      <c r="B6" s="5"/>
      <c r="C6" s="6" t="s">
        <v>9</v>
      </c>
      <c r="D6" s="9">
        <v>1225</v>
      </c>
      <c r="E6" s="9">
        <v>927</v>
      </c>
      <c r="F6" s="9">
        <v>5516.7999999999993</v>
      </c>
      <c r="G6" s="9">
        <f>+E6/D6</f>
        <v>0.75673469387755099</v>
      </c>
      <c r="H6" s="9">
        <f t="shared" si="0"/>
        <v>5.951240560949298</v>
      </c>
    </row>
    <row r="7" spans="2:8" x14ac:dyDescent="0.25">
      <c r="B7" s="5"/>
      <c r="C7" s="6" t="s">
        <v>10</v>
      </c>
      <c r="D7" s="9">
        <v>1190</v>
      </c>
      <c r="E7" s="9">
        <v>909</v>
      </c>
      <c r="F7" s="9">
        <v>5927.1</v>
      </c>
      <c r="G7" s="9">
        <f>+E7/D7</f>
        <v>0.76386554621848735</v>
      </c>
      <c r="H7" s="9">
        <f t="shared" si="0"/>
        <v>6.5204620462046208</v>
      </c>
    </row>
    <row r="8" spans="2:8" x14ac:dyDescent="0.25">
      <c r="B8" s="7"/>
      <c r="C8" s="6" t="s">
        <v>11</v>
      </c>
      <c r="D8" s="9">
        <v>1190</v>
      </c>
      <c r="E8" s="9">
        <v>912</v>
      </c>
      <c r="F8" s="9">
        <v>5838.1</v>
      </c>
      <c r="G8" s="9">
        <f>+E8/D8</f>
        <v>0.76638655462184879</v>
      </c>
      <c r="H8" s="9">
        <f t="shared" si="0"/>
        <v>6.4014254385964913</v>
      </c>
    </row>
    <row r="9" spans="2:8" x14ac:dyDescent="0.25">
      <c r="B9" s="8"/>
      <c r="C9" s="8" t="s">
        <v>18</v>
      </c>
      <c r="D9" s="10">
        <f>+AVERAGE(D4:D8)</f>
        <v>1223.5</v>
      </c>
      <c r="E9" s="10">
        <f t="shared" ref="E9:H9" si="1">+AVERAGE(E4:E8)</f>
        <v>923</v>
      </c>
      <c r="F9" s="10">
        <f t="shared" si="1"/>
        <v>5656.2199999999993</v>
      </c>
      <c r="G9" s="10">
        <f t="shared" si="1"/>
        <v>0.75463898633457505</v>
      </c>
      <c r="H9" s="10">
        <f t="shared" si="1"/>
        <v>6.1342083542589236</v>
      </c>
    </row>
    <row r="10" spans="2:8" x14ac:dyDescent="0.25">
      <c r="B10" s="5" t="s">
        <v>12</v>
      </c>
      <c r="C10" s="6" t="s">
        <v>7</v>
      </c>
      <c r="D10" s="9">
        <v>2790</v>
      </c>
      <c r="E10" s="9">
        <v>1934</v>
      </c>
      <c r="F10" s="9">
        <v>9550.0999999999985</v>
      </c>
      <c r="G10" s="9">
        <f>+E10/D10</f>
        <v>0.69318996415770606</v>
      </c>
      <c r="H10" s="9">
        <f t="shared" si="0"/>
        <v>4.9380041365046532</v>
      </c>
    </row>
    <row r="11" spans="2:8" x14ac:dyDescent="0.25">
      <c r="B11" s="5"/>
      <c r="C11" s="6" t="s">
        <v>8</v>
      </c>
      <c r="D11" s="9">
        <v>3707</v>
      </c>
      <c r="E11" s="9">
        <v>2367</v>
      </c>
      <c r="F11" s="9">
        <v>13721.6</v>
      </c>
      <c r="G11" s="9">
        <f>+E11/D11</f>
        <v>0.63852171567305094</v>
      </c>
      <c r="H11" s="9">
        <f t="shared" si="0"/>
        <v>5.7970426700464728</v>
      </c>
    </row>
    <row r="12" spans="2:8" x14ac:dyDescent="0.25">
      <c r="B12" s="5"/>
      <c r="C12" s="6" t="s">
        <v>9</v>
      </c>
      <c r="D12" s="9">
        <v>3701.5</v>
      </c>
      <c r="E12" s="9">
        <v>2503</v>
      </c>
      <c r="F12" s="9">
        <v>15091.900000000001</v>
      </c>
      <c r="G12" s="9">
        <f>+E12/D12</f>
        <v>0.67621234634607597</v>
      </c>
      <c r="H12" s="9">
        <f t="shared" si="0"/>
        <v>6.0295245705153819</v>
      </c>
    </row>
    <row r="13" spans="2:8" x14ac:dyDescent="0.25">
      <c r="B13" s="5"/>
      <c r="C13" s="6" t="s">
        <v>10</v>
      </c>
      <c r="D13" s="9">
        <v>3701.5</v>
      </c>
      <c r="E13" s="9">
        <v>2532</v>
      </c>
      <c r="F13" s="9">
        <v>16341</v>
      </c>
      <c r="G13" s="9">
        <f>+E13/D13</f>
        <v>0.68404700796974205</v>
      </c>
      <c r="H13" s="9">
        <f t="shared" si="0"/>
        <v>6.4537914691943126</v>
      </c>
    </row>
    <row r="14" spans="2:8" x14ac:dyDescent="0.25">
      <c r="B14" s="7"/>
      <c r="C14" s="6" t="s">
        <v>11</v>
      </c>
      <c r="D14" s="9">
        <v>3180.5</v>
      </c>
      <c r="E14" s="9">
        <v>2194</v>
      </c>
      <c r="F14" s="9">
        <v>13799.800000000001</v>
      </c>
      <c r="G14" s="9">
        <f>+E14/D14</f>
        <v>0.68982864329507942</v>
      </c>
      <c r="H14" s="9">
        <f t="shared" si="0"/>
        <v>6.2897903372835007</v>
      </c>
    </row>
    <row r="15" spans="2:8" x14ac:dyDescent="0.25">
      <c r="B15" s="8"/>
      <c r="C15" s="8" t="s">
        <v>18</v>
      </c>
      <c r="D15" s="10">
        <f>+AVERAGE(D10:D14)</f>
        <v>3416.1</v>
      </c>
      <c r="E15" s="10">
        <f>+AVERAGE(E10:E14)</f>
        <v>2306</v>
      </c>
      <c r="F15" s="10">
        <f t="shared" ref="F15" si="2">+AVERAGE(F10:F14)</f>
        <v>13700.88</v>
      </c>
      <c r="G15" s="10">
        <f>+AVERAGE(G10:G14)</f>
        <v>0.67635993548833084</v>
      </c>
      <c r="H15" s="10">
        <f>+AVERAGE(H10:H14)</f>
        <v>5.9016306367088633</v>
      </c>
    </row>
    <row r="16" spans="2:8" x14ac:dyDescent="0.25">
      <c r="B16" s="5" t="s">
        <v>13</v>
      </c>
      <c r="C16" s="6" t="s">
        <v>7</v>
      </c>
      <c r="D16" s="9">
        <v>20</v>
      </c>
      <c r="E16" s="9">
        <v>14</v>
      </c>
      <c r="F16" s="9">
        <v>57.2</v>
      </c>
      <c r="G16" s="9">
        <f t="shared" ref="G16:G44" si="3">+E16/D16</f>
        <v>0.7</v>
      </c>
      <c r="H16" s="9">
        <f t="shared" si="0"/>
        <v>4.0857142857142863</v>
      </c>
    </row>
    <row r="17" spans="2:8" x14ac:dyDescent="0.25">
      <c r="B17" s="5"/>
      <c r="C17" s="6" t="s">
        <v>8</v>
      </c>
      <c r="D17" s="9">
        <v>20</v>
      </c>
      <c r="E17" s="9">
        <v>13</v>
      </c>
      <c r="F17" s="9">
        <v>63</v>
      </c>
      <c r="G17" s="9">
        <f t="shared" si="3"/>
        <v>0.65</v>
      </c>
      <c r="H17" s="9">
        <f t="shared" si="0"/>
        <v>4.8461538461538458</v>
      </c>
    </row>
    <row r="18" spans="2:8" x14ac:dyDescent="0.25">
      <c r="B18" s="5"/>
      <c r="C18" s="6" t="s">
        <v>9</v>
      </c>
      <c r="D18" s="9">
        <v>20</v>
      </c>
      <c r="E18" s="9">
        <v>14</v>
      </c>
      <c r="F18" s="9">
        <v>75.5</v>
      </c>
      <c r="G18" s="9">
        <f t="shared" si="3"/>
        <v>0.7</v>
      </c>
      <c r="H18" s="9">
        <f t="shared" si="0"/>
        <v>5.3928571428571432</v>
      </c>
    </row>
    <row r="19" spans="2:8" x14ac:dyDescent="0.25">
      <c r="B19" s="5"/>
      <c r="C19" s="6" t="s">
        <v>10</v>
      </c>
      <c r="D19" s="9">
        <v>20</v>
      </c>
      <c r="E19" s="9">
        <v>13</v>
      </c>
      <c r="F19" s="9">
        <v>83.3</v>
      </c>
      <c r="G19" s="9">
        <f t="shared" si="3"/>
        <v>0.65</v>
      </c>
      <c r="H19" s="9">
        <f t="shared" si="0"/>
        <v>6.4076923076923071</v>
      </c>
    </row>
    <row r="20" spans="2:8" x14ac:dyDescent="0.25">
      <c r="B20" s="7"/>
      <c r="C20" s="6" t="s">
        <v>11</v>
      </c>
      <c r="D20" s="9">
        <v>20</v>
      </c>
      <c r="E20" s="9">
        <v>15</v>
      </c>
      <c r="F20" s="9">
        <v>96.7</v>
      </c>
      <c r="G20" s="9">
        <f t="shared" si="3"/>
        <v>0.75</v>
      </c>
      <c r="H20" s="9">
        <f t="shared" si="0"/>
        <v>6.4466666666666672</v>
      </c>
    </row>
    <row r="21" spans="2:8" x14ac:dyDescent="0.25">
      <c r="B21" s="8"/>
      <c r="C21" s="8" t="s">
        <v>18</v>
      </c>
      <c r="D21" s="10">
        <f>+AVERAGE(D16:D20)</f>
        <v>20</v>
      </c>
      <c r="E21" s="10">
        <f>+AVERAGE(E16:E20)</f>
        <v>13.8</v>
      </c>
      <c r="F21" s="10">
        <f t="shared" ref="F21" si="4">+AVERAGE(F16:F20)</f>
        <v>75.14</v>
      </c>
      <c r="G21" s="10">
        <f>+AVERAGE(G16:G20)</f>
        <v>0.69</v>
      </c>
      <c r="H21" s="10">
        <f>+AVERAGE(H16:H20)</f>
        <v>5.4358168498168498</v>
      </c>
    </row>
    <row r="22" spans="2:8" x14ac:dyDescent="0.25">
      <c r="B22" s="5" t="s">
        <v>14</v>
      </c>
      <c r="C22" s="6" t="s">
        <v>7</v>
      </c>
      <c r="D22" s="9">
        <v>16434.25</v>
      </c>
      <c r="E22" s="9">
        <v>11916.249</v>
      </c>
      <c r="F22" s="9">
        <v>91439.627390000009</v>
      </c>
      <c r="G22" s="9">
        <f t="shared" si="3"/>
        <v>0.72508626800736264</v>
      </c>
      <c r="H22" s="9">
        <f t="shared" si="0"/>
        <v>7.6735243942955549</v>
      </c>
    </row>
    <row r="23" spans="2:8" x14ac:dyDescent="0.25">
      <c r="B23" s="5"/>
      <c r="C23" s="6" t="s">
        <v>8</v>
      </c>
      <c r="D23" s="9">
        <v>16375.25</v>
      </c>
      <c r="E23" s="9">
        <v>12772.467999999999</v>
      </c>
      <c r="F23" s="9">
        <v>82146.425719999999</v>
      </c>
      <c r="G23" s="9">
        <f t="shared" si="3"/>
        <v>0.77998613761621949</v>
      </c>
      <c r="H23" s="9">
        <f t="shared" si="0"/>
        <v>6.4315233140533223</v>
      </c>
    </row>
    <row r="24" spans="2:8" x14ac:dyDescent="0.25">
      <c r="B24" s="5"/>
      <c r="C24" s="6" t="s">
        <v>9</v>
      </c>
      <c r="D24" s="9">
        <v>16954.75</v>
      </c>
      <c r="E24" s="9">
        <v>12886.297</v>
      </c>
      <c r="F24" s="9">
        <v>83206.024080000003</v>
      </c>
      <c r="G24" s="9">
        <f t="shared" si="3"/>
        <v>0.76004051961839603</v>
      </c>
      <c r="H24" s="9">
        <f t="shared" si="0"/>
        <v>6.4569382561957092</v>
      </c>
    </row>
    <row r="25" spans="2:8" x14ac:dyDescent="0.25">
      <c r="B25" s="5"/>
      <c r="C25" s="6" t="s">
        <v>10</v>
      </c>
      <c r="D25" s="9">
        <v>20505.5</v>
      </c>
      <c r="E25" s="9">
        <v>18318.417000000001</v>
      </c>
      <c r="F25" s="9">
        <v>123444.38215999999</v>
      </c>
      <c r="G25" s="9">
        <f t="shared" si="3"/>
        <v>0.89334164004779215</v>
      </c>
      <c r="H25" s="9">
        <f t="shared" si="0"/>
        <v>6.7388127565826235</v>
      </c>
    </row>
    <row r="26" spans="2:8" x14ac:dyDescent="0.25">
      <c r="B26" s="7"/>
      <c r="C26" s="6" t="s">
        <v>11</v>
      </c>
      <c r="D26" s="9">
        <v>21141.5</v>
      </c>
      <c r="E26" s="9">
        <v>19087.883000000002</v>
      </c>
      <c r="F26" s="9">
        <v>110821.52620000001</v>
      </c>
      <c r="G26" s="9">
        <f t="shared" si="3"/>
        <v>0.90286323108577926</v>
      </c>
      <c r="H26" s="9">
        <f t="shared" si="0"/>
        <v>5.8058573703537473</v>
      </c>
    </row>
    <row r="27" spans="2:8" x14ac:dyDescent="0.25">
      <c r="B27" s="8"/>
      <c r="C27" s="8" t="s">
        <v>18</v>
      </c>
      <c r="D27" s="10">
        <f>+AVERAGE(D22:D26)</f>
        <v>18282.25</v>
      </c>
      <c r="E27" s="10">
        <f>+AVERAGE(E22:E26)</f>
        <v>14996.2628</v>
      </c>
      <c r="F27" s="10">
        <f t="shared" ref="F27" si="5">+AVERAGE(F22:F26)</f>
        <v>98211.597110000002</v>
      </c>
      <c r="G27" s="10">
        <f>+AVERAGE(G22:G26)</f>
        <v>0.81226355927510985</v>
      </c>
      <c r="H27" s="10">
        <f>+AVERAGE(H22:H26)</f>
        <v>6.6213312182961914</v>
      </c>
    </row>
    <row r="28" spans="2:8" x14ac:dyDescent="0.25">
      <c r="B28" s="5" t="s">
        <v>15</v>
      </c>
      <c r="C28" s="6" t="s">
        <v>7</v>
      </c>
      <c r="D28" s="9">
        <v>27496</v>
      </c>
      <c r="E28" s="9">
        <v>26766.396000000004</v>
      </c>
      <c r="F28" s="9">
        <v>197156.64939999999</v>
      </c>
      <c r="G28" s="9">
        <f t="shared" si="3"/>
        <v>0.97346508583066649</v>
      </c>
      <c r="H28" s="9">
        <f t="shared" si="0"/>
        <v>7.3658272634089386</v>
      </c>
    </row>
    <row r="29" spans="2:8" x14ac:dyDescent="0.25">
      <c r="B29" s="5"/>
      <c r="C29" s="6" t="s">
        <v>8</v>
      </c>
      <c r="D29" s="9">
        <v>27496</v>
      </c>
      <c r="E29" s="9">
        <v>29108.899999999994</v>
      </c>
      <c r="F29" s="9">
        <v>203519.8339</v>
      </c>
      <c r="G29" s="9">
        <f t="shared" si="3"/>
        <v>1.0586594413732904</v>
      </c>
      <c r="H29" s="9">
        <f t="shared" si="0"/>
        <v>6.9916703791623878</v>
      </c>
    </row>
    <row r="30" spans="2:8" x14ac:dyDescent="0.25">
      <c r="B30" s="5"/>
      <c r="C30" s="6" t="s">
        <v>9</v>
      </c>
      <c r="D30" s="9">
        <v>27496</v>
      </c>
      <c r="E30" s="9">
        <v>30763.609</v>
      </c>
      <c r="F30" s="9">
        <v>210747.72849999997</v>
      </c>
      <c r="G30" s="9">
        <f t="shared" si="3"/>
        <v>1.1188394311899912</v>
      </c>
      <c r="H30" s="9">
        <f t="shared" si="0"/>
        <v>6.8505528236300224</v>
      </c>
    </row>
    <row r="31" spans="2:8" x14ac:dyDescent="0.25">
      <c r="B31" s="5"/>
      <c r="C31" s="6" t="s">
        <v>10</v>
      </c>
      <c r="D31" s="9">
        <v>36728</v>
      </c>
      <c r="E31" s="9">
        <v>39506.715000000004</v>
      </c>
      <c r="F31" s="9">
        <v>255995.39490000001</v>
      </c>
      <c r="G31" s="9">
        <f t="shared" si="3"/>
        <v>1.0756565835329994</v>
      </c>
      <c r="H31" s="9">
        <f t="shared" si="0"/>
        <v>6.4797945083513016</v>
      </c>
    </row>
    <row r="32" spans="2:8" x14ac:dyDescent="0.25">
      <c r="B32" s="7"/>
      <c r="C32" s="6" t="s">
        <v>11</v>
      </c>
      <c r="D32" s="9">
        <v>36728</v>
      </c>
      <c r="E32" s="9">
        <v>36086.58</v>
      </c>
      <c r="F32" s="9">
        <v>202930.49899999998</v>
      </c>
      <c r="G32" s="9">
        <f t="shared" si="3"/>
        <v>0.98253593988237864</v>
      </c>
      <c r="H32" s="9">
        <f t="shared" si="0"/>
        <v>5.6234339469132282</v>
      </c>
    </row>
    <row r="33" spans="2:8" x14ac:dyDescent="0.25">
      <c r="B33" s="8"/>
      <c r="C33" s="8" t="s">
        <v>18</v>
      </c>
      <c r="D33" s="10">
        <f>+AVERAGE(D28:D32)</f>
        <v>31188.799999999999</v>
      </c>
      <c r="E33" s="10">
        <f>+AVERAGE(E28:E32)</f>
        <v>32446.440000000002</v>
      </c>
      <c r="F33" s="10">
        <f t="shared" ref="F33" si="6">+AVERAGE(F28:F32)</f>
        <v>214070.02114</v>
      </c>
      <c r="G33" s="10">
        <f>+AVERAGE(G28:G32)</f>
        <v>1.0418312963618652</v>
      </c>
      <c r="H33" s="10">
        <f>+AVERAGE(H28:H32)</f>
        <v>6.6622557842931753</v>
      </c>
    </row>
    <row r="34" spans="2:8" x14ac:dyDescent="0.25">
      <c r="B34" s="5" t="s">
        <v>16</v>
      </c>
      <c r="C34" s="6" t="s">
        <v>7</v>
      </c>
      <c r="D34" s="9">
        <v>425</v>
      </c>
      <c r="E34" s="9">
        <v>257.851</v>
      </c>
      <c r="F34" s="9">
        <v>2205.0677999999998</v>
      </c>
      <c r="G34" s="9">
        <f t="shared" si="3"/>
        <v>0.60670823529411766</v>
      </c>
      <c r="H34" s="9">
        <f t="shared" si="0"/>
        <v>8.5517131987077804</v>
      </c>
    </row>
    <row r="35" spans="2:8" x14ac:dyDescent="0.25">
      <c r="B35" s="5"/>
      <c r="C35" s="6" t="s">
        <v>8</v>
      </c>
      <c r="D35" s="9">
        <v>1558</v>
      </c>
      <c r="E35" s="9">
        <v>227.99299999999999</v>
      </c>
      <c r="F35" s="9">
        <v>1707.2368000000001</v>
      </c>
      <c r="G35" s="9">
        <f t="shared" si="3"/>
        <v>0.14633697047496791</v>
      </c>
      <c r="H35" s="9">
        <f t="shared" si="0"/>
        <v>7.4881105998868396</v>
      </c>
    </row>
    <row r="36" spans="2:8" x14ac:dyDescent="0.25">
      <c r="B36" s="5"/>
      <c r="C36" s="6" t="s">
        <v>9</v>
      </c>
      <c r="D36" s="9">
        <v>2674</v>
      </c>
      <c r="E36" s="9">
        <v>399.50899999999996</v>
      </c>
      <c r="F36" s="9">
        <v>3073.5129000000002</v>
      </c>
      <c r="G36" s="9">
        <f t="shared" si="3"/>
        <v>0.14940501121914732</v>
      </c>
      <c r="H36" s="9">
        <f t="shared" si="0"/>
        <v>7.6932256845277589</v>
      </c>
    </row>
    <row r="37" spans="2:8" x14ac:dyDescent="0.25">
      <c r="B37" s="5"/>
      <c r="C37" s="6" t="s">
        <v>10</v>
      </c>
      <c r="D37" s="9">
        <v>1546</v>
      </c>
      <c r="E37" s="9">
        <v>475.05</v>
      </c>
      <c r="F37" s="9">
        <v>3332.3600000000006</v>
      </c>
      <c r="G37" s="9">
        <f t="shared" si="3"/>
        <v>0.30727684346701167</v>
      </c>
      <c r="H37" s="9">
        <f t="shared" si="0"/>
        <v>7.0147563414377441</v>
      </c>
    </row>
    <row r="38" spans="2:8" x14ac:dyDescent="0.25">
      <c r="B38" s="7"/>
      <c r="C38" s="6" t="s">
        <v>11</v>
      </c>
      <c r="D38" s="9">
        <v>1541</v>
      </c>
      <c r="E38" s="9">
        <v>384.76</v>
      </c>
      <c r="F38" s="9">
        <v>2235.096</v>
      </c>
      <c r="G38" s="9">
        <f t="shared" si="3"/>
        <v>0.24968202465931214</v>
      </c>
      <c r="H38" s="9">
        <f t="shared" si="0"/>
        <v>5.8090653914128287</v>
      </c>
    </row>
    <row r="39" spans="2:8" x14ac:dyDescent="0.25">
      <c r="B39" s="8"/>
      <c r="C39" s="8" t="s">
        <v>18</v>
      </c>
      <c r="D39" s="10">
        <f>+AVERAGE(D34:D38)</f>
        <v>1548.8</v>
      </c>
      <c r="E39" s="10">
        <f>+AVERAGE(E34:E38)</f>
        <v>349.0326</v>
      </c>
      <c r="F39" s="10">
        <f t="shared" ref="F39" si="7">+AVERAGE(F34:F38)</f>
        <v>2510.6547</v>
      </c>
      <c r="G39" s="10">
        <f>+AVERAGE(G34:G38)</f>
        <v>0.29188181702291127</v>
      </c>
      <c r="H39" s="10">
        <f>+AVERAGE(H34:H38)</f>
        <v>7.3113742431945905</v>
      </c>
    </row>
    <row r="40" spans="2:8" x14ac:dyDescent="0.25">
      <c r="B40" s="5" t="s">
        <v>17</v>
      </c>
      <c r="C40" s="6" t="s">
        <v>7</v>
      </c>
      <c r="D40" s="9">
        <v>909</v>
      </c>
      <c r="E40" s="9">
        <v>627.5</v>
      </c>
      <c r="F40" s="9">
        <v>3884.5</v>
      </c>
      <c r="G40" s="9">
        <f t="shared" si="3"/>
        <v>0.69031903190319033</v>
      </c>
      <c r="H40" s="9">
        <f t="shared" si="0"/>
        <v>6.1904382470119526</v>
      </c>
    </row>
    <row r="41" spans="2:8" x14ac:dyDescent="0.25">
      <c r="B41" s="5"/>
      <c r="C41" s="6" t="s">
        <v>8</v>
      </c>
      <c r="D41" s="9">
        <v>909</v>
      </c>
      <c r="E41" s="9">
        <v>676</v>
      </c>
      <c r="F41" s="9">
        <v>4652.5999999999995</v>
      </c>
      <c r="G41" s="9">
        <f t="shared" si="3"/>
        <v>0.74367436743674364</v>
      </c>
      <c r="H41" s="9">
        <f t="shared" si="0"/>
        <v>6.8825443786982241</v>
      </c>
    </row>
    <row r="42" spans="2:8" x14ac:dyDescent="0.25">
      <c r="B42" s="5"/>
      <c r="C42" s="6" t="s">
        <v>9</v>
      </c>
      <c r="D42" s="9">
        <v>909</v>
      </c>
      <c r="E42" s="9">
        <v>673</v>
      </c>
      <c r="F42" s="9">
        <v>4363.8</v>
      </c>
      <c r="G42" s="9">
        <f t="shared" si="3"/>
        <v>0.74037403740374041</v>
      </c>
      <c r="H42" s="9">
        <f t="shared" si="0"/>
        <v>6.4841010401188708</v>
      </c>
    </row>
    <row r="43" spans="2:8" x14ac:dyDescent="0.25">
      <c r="B43" s="5"/>
      <c r="C43" s="6" t="s">
        <v>10</v>
      </c>
      <c r="D43" s="9">
        <v>909</v>
      </c>
      <c r="E43" s="9">
        <v>681</v>
      </c>
      <c r="F43" s="9">
        <v>4617.5</v>
      </c>
      <c r="G43" s="9">
        <f t="shared" si="3"/>
        <v>0.74917491749174914</v>
      </c>
      <c r="H43" s="9">
        <f t="shared" si="0"/>
        <v>6.7804698972099855</v>
      </c>
    </row>
    <row r="44" spans="2:8" x14ac:dyDescent="0.25">
      <c r="B44" s="7"/>
      <c r="C44" s="6" t="s">
        <v>11</v>
      </c>
      <c r="D44" s="9">
        <v>841</v>
      </c>
      <c r="E44" s="9">
        <v>620.4</v>
      </c>
      <c r="F44" s="9">
        <v>4058.5</v>
      </c>
      <c r="G44" s="9">
        <f t="shared" si="3"/>
        <v>0.73769322235434009</v>
      </c>
      <c r="H44" s="9">
        <f t="shared" si="0"/>
        <v>6.5417472598323663</v>
      </c>
    </row>
    <row r="45" spans="2:8" x14ac:dyDescent="0.25">
      <c r="B45" s="8"/>
      <c r="C45" s="8" t="s">
        <v>18</v>
      </c>
      <c r="D45" s="10">
        <f>+AVERAGE(D40:D44)</f>
        <v>895.4</v>
      </c>
      <c r="E45" s="10">
        <f>+AVERAGE(E40:E44)</f>
        <v>655.58</v>
      </c>
      <c r="F45" s="10">
        <f t="shared" ref="F45" si="8">+AVERAGE(F40:F44)</f>
        <v>4315.3799999999992</v>
      </c>
      <c r="G45" s="10">
        <f>+AVERAGE(G40:G44)</f>
        <v>0.73224711531795272</v>
      </c>
      <c r="H45" s="10">
        <f>+AVERAGE(H40:H44)</f>
        <v>6.57586016457428</v>
      </c>
    </row>
  </sheetData>
  <mergeCells count="1">
    <mergeCell ref="B1:H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8"/>
  <sheetViews>
    <sheetView showGridLines="0" showRowColHeaders="0"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16.85546875" customWidth="1"/>
    <col min="2" max="2" width="13" customWidth="1"/>
    <col min="3" max="3" width="28.140625" bestFit="1" customWidth="1"/>
    <col min="4" max="4" width="6.7109375" style="27" customWidth="1"/>
    <col min="5" max="5" width="13" customWidth="1"/>
    <col min="6" max="6" width="9.7109375" customWidth="1"/>
    <col min="7" max="7" width="10" hidden="1" customWidth="1"/>
    <col min="8" max="8" width="11.28515625" bestFit="1" customWidth="1"/>
    <col min="9" max="9" width="11.7109375" customWidth="1"/>
    <col min="11" max="11" width="11.42578125" customWidth="1"/>
    <col min="13" max="15" width="11.42578125" customWidth="1"/>
  </cols>
  <sheetData>
    <row r="1" spans="2:9" ht="39.75" customHeight="1" x14ac:dyDescent="0.25">
      <c r="B1" s="55" t="s">
        <v>82</v>
      </c>
      <c r="C1" s="55"/>
      <c r="D1" s="55"/>
      <c r="E1" s="55"/>
      <c r="F1" s="55"/>
      <c r="G1" s="55"/>
      <c r="H1" s="55"/>
      <c r="I1" s="55"/>
    </row>
    <row r="2" spans="2:9" ht="8.25" customHeight="1" thickBot="1" x14ac:dyDescent="0.3"/>
    <row r="3" spans="2:9" ht="30.75" customHeight="1" thickBot="1" x14ac:dyDescent="0.3">
      <c r="B3" s="1" t="s">
        <v>0</v>
      </c>
      <c r="C3" s="11" t="s">
        <v>20</v>
      </c>
      <c r="D3" s="2" t="s">
        <v>1</v>
      </c>
      <c r="E3" s="3" t="s">
        <v>2</v>
      </c>
      <c r="F3" s="3" t="s">
        <v>3</v>
      </c>
      <c r="G3" s="3"/>
      <c r="H3" s="3" t="s">
        <v>4</v>
      </c>
      <c r="I3" s="4" t="s">
        <v>5</v>
      </c>
    </row>
    <row r="4" spans="2:9" ht="15.75" customHeight="1" x14ac:dyDescent="0.25">
      <c r="B4" s="33" t="s">
        <v>6</v>
      </c>
      <c r="C4" s="34"/>
      <c r="D4" s="35"/>
      <c r="E4" s="36">
        <f>+E5+E11+E17+E23+E29+E35+E41+E47+E53+E59+E65+E71+E77</f>
        <v>1223.5</v>
      </c>
      <c r="F4" s="36">
        <f>+F5+F11+F17+F23+F29+F35+F41+F47+F53+F59+F65+F71+F77</f>
        <v>923</v>
      </c>
      <c r="G4" s="36">
        <f t="shared" ref="G4" si="0">+G5+G11+G17+G23+G29+G35+G41+G47+G53+G59+G65+G71+G77</f>
        <v>5656.2199999999993</v>
      </c>
      <c r="H4" s="36">
        <f>+F4/E4</f>
        <v>0.75439313445034739</v>
      </c>
      <c r="I4" s="36">
        <f>+G4/F4</f>
        <v>6.1280823401950153</v>
      </c>
    </row>
    <row r="5" spans="2:9" x14ac:dyDescent="0.25">
      <c r="B5" s="20"/>
      <c r="C5" s="21" t="s">
        <v>21</v>
      </c>
      <c r="D5" s="29"/>
      <c r="E5" s="37">
        <v>2</v>
      </c>
      <c r="F5" s="37">
        <v>1.3</v>
      </c>
      <c r="G5" s="37">
        <v>5.1100000000000003</v>
      </c>
      <c r="H5" s="37">
        <f>+AVERAGE(H6:H10)</f>
        <v>0.13</v>
      </c>
      <c r="I5" s="37">
        <f>+AVERAGE(I6:I10)</f>
        <v>0.78615384615384631</v>
      </c>
    </row>
    <row r="6" spans="2:9" x14ac:dyDescent="0.25">
      <c r="B6" s="20"/>
      <c r="C6" s="23"/>
      <c r="D6" s="30" t="s">
        <v>7</v>
      </c>
      <c r="E6" s="38">
        <v>10</v>
      </c>
      <c r="F6" s="38">
        <v>6.5</v>
      </c>
      <c r="G6" s="38">
        <v>25.550000000000004</v>
      </c>
      <c r="H6" s="38">
        <f>+IF(E6=0,0,F6/E6)</f>
        <v>0.65</v>
      </c>
      <c r="I6" s="38">
        <f>+IF(F6=0,0,G6/F6)</f>
        <v>3.9307692307692315</v>
      </c>
    </row>
    <row r="7" spans="2:9" x14ac:dyDescent="0.25">
      <c r="B7" s="20"/>
      <c r="C7" s="23"/>
      <c r="D7" s="30" t="s">
        <v>8</v>
      </c>
      <c r="E7" s="38">
        <v>0</v>
      </c>
      <c r="F7" s="38">
        <v>0</v>
      </c>
      <c r="G7" s="38">
        <v>0</v>
      </c>
      <c r="H7" s="38">
        <f t="shared" ref="H7:H64" si="1">+IF(E7=0,0,F7/E7)</f>
        <v>0</v>
      </c>
      <c r="I7" s="38">
        <f t="shared" ref="I7:I64" si="2">+IF(F7=0,0,G7/F7)</f>
        <v>0</v>
      </c>
    </row>
    <row r="8" spans="2:9" x14ac:dyDescent="0.25">
      <c r="B8" s="20"/>
      <c r="C8" s="23"/>
      <c r="D8" s="30" t="s">
        <v>9</v>
      </c>
      <c r="E8" s="38">
        <v>0</v>
      </c>
      <c r="F8" s="38">
        <v>0</v>
      </c>
      <c r="G8" s="38">
        <v>0</v>
      </c>
      <c r="H8" s="38">
        <f t="shared" si="1"/>
        <v>0</v>
      </c>
      <c r="I8" s="38">
        <f t="shared" si="2"/>
        <v>0</v>
      </c>
    </row>
    <row r="9" spans="2:9" ht="15" customHeight="1" x14ac:dyDescent="0.25">
      <c r="B9" s="20"/>
      <c r="C9" s="23"/>
      <c r="D9" s="30" t="s">
        <v>10</v>
      </c>
      <c r="E9" s="38">
        <v>0</v>
      </c>
      <c r="F9" s="38">
        <v>0</v>
      </c>
      <c r="G9" s="38">
        <v>0</v>
      </c>
      <c r="H9" s="38">
        <f t="shared" si="1"/>
        <v>0</v>
      </c>
      <c r="I9" s="38">
        <f t="shared" si="2"/>
        <v>0</v>
      </c>
    </row>
    <row r="10" spans="2:9" ht="15.75" customHeight="1" x14ac:dyDescent="0.25">
      <c r="B10" s="20"/>
      <c r="C10" s="23"/>
      <c r="D10" s="30" t="s">
        <v>11</v>
      </c>
      <c r="E10" s="38">
        <v>0</v>
      </c>
      <c r="F10" s="38">
        <v>0</v>
      </c>
      <c r="G10" s="38">
        <v>0</v>
      </c>
      <c r="H10" s="38">
        <f t="shared" si="1"/>
        <v>0</v>
      </c>
      <c r="I10" s="38">
        <f t="shared" si="2"/>
        <v>0</v>
      </c>
    </row>
    <row r="11" spans="2:9" x14ac:dyDescent="0.25">
      <c r="B11" s="20"/>
      <c r="C11" s="21" t="s">
        <v>22</v>
      </c>
      <c r="D11" s="29"/>
      <c r="E11" s="37">
        <v>70</v>
      </c>
      <c r="F11" s="37">
        <v>52.8</v>
      </c>
      <c r="G11" s="37">
        <v>319.68</v>
      </c>
      <c r="H11" s="37">
        <f>+AVERAGE(H12:H16)</f>
        <v>0.75385820603211895</v>
      </c>
      <c r="I11" s="37">
        <f>+AVERAGE(I12:I16)</f>
        <v>6.0944012048600325</v>
      </c>
    </row>
    <row r="12" spans="2:9" x14ac:dyDescent="0.25">
      <c r="B12" s="20"/>
      <c r="C12" s="23"/>
      <c r="D12" s="30" t="s">
        <v>7</v>
      </c>
      <c r="E12" s="38">
        <v>74</v>
      </c>
      <c r="F12" s="38">
        <v>58</v>
      </c>
      <c r="G12" s="38">
        <v>280.60000000000002</v>
      </c>
      <c r="H12" s="38">
        <f>+IF(E12=0,0,F12/E12)</f>
        <v>0.78378378378378377</v>
      </c>
      <c r="I12" s="38">
        <f>+IF(F12=0,0,G12/F12)</f>
        <v>4.8379310344827591</v>
      </c>
    </row>
    <row r="13" spans="2:9" x14ac:dyDescent="0.25">
      <c r="B13" s="20"/>
      <c r="C13" s="23"/>
      <c r="D13" s="30" t="s">
        <v>8</v>
      </c>
      <c r="E13" s="38">
        <v>69</v>
      </c>
      <c r="F13" s="38">
        <v>46</v>
      </c>
      <c r="G13" s="38">
        <v>315.5</v>
      </c>
      <c r="H13" s="38">
        <f>+IF(E13=0,0,F13/E13)</f>
        <v>0.66666666666666663</v>
      </c>
      <c r="I13" s="38">
        <f t="shared" ref="I13:I16" si="3">+IF(F13=0,0,G13/F13)</f>
        <v>6.8586956521739131</v>
      </c>
    </row>
    <row r="14" spans="2:9" x14ac:dyDescent="0.25">
      <c r="B14" s="20"/>
      <c r="C14" s="23"/>
      <c r="D14" s="30" t="s">
        <v>9</v>
      </c>
      <c r="E14" s="38">
        <v>69</v>
      </c>
      <c r="F14" s="38">
        <v>52</v>
      </c>
      <c r="G14" s="38">
        <v>300.39999999999998</v>
      </c>
      <c r="H14" s="38">
        <f>+IF(E14=0,0,F14/E14)</f>
        <v>0.75362318840579712</v>
      </c>
      <c r="I14" s="38">
        <f t="shared" si="3"/>
        <v>5.7769230769230768</v>
      </c>
    </row>
    <row r="15" spans="2:9" x14ac:dyDescent="0.25">
      <c r="B15" s="20"/>
      <c r="C15" s="23"/>
      <c r="D15" s="30" t="s">
        <v>10</v>
      </c>
      <c r="E15" s="38">
        <v>69</v>
      </c>
      <c r="F15" s="38">
        <v>55</v>
      </c>
      <c r="G15" s="38">
        <v>357</v>
      </c>
      <c r="H15" s="38">
        <f>+IF(E15=0,0,F15/E15)</f>
        <v>0.79710144927536231</v>
      </c>
      <c r="I15" s="38">
        <f t="shared" si="3"/>
        <v>6.4909090909090912</v>
      </c>
    </row>
    <row r="16" spans="2:9" x14ac:dyDescent="0.25">
      <c r="B16" s="20"/>
      <c r="C16" s="23"/>
      <c r="D16" s="30" t="s">
        <v>11</v>
      </c>
      <c r="E16" s="38">
        <v>69</v>
      </c>
      <c r="F16" s="38">
        <v>53</v>
      </c>
      <c r="G16" s="38">
        <v>344.9</v>
      </c>
      <c r="H16" s="38">
        <f>+IF(E16=0,0,F16/E16)</f>
        <v>0.76811594202898548</v>
      </c>
      <c r="I16" s="38">
        <f t="shared" si="3"/>
        <v>6.5075471698113203</v>
      </c>
    </row>
    <row r="17" spans="2:9" x14ac:dyDescent="0.25">
      <c r="B17" s="20"/>
      <c r="C17" s="21" t="s">
        <v>23</v>
      </c>
      <c r="D17" s="29"/>
      <c r="E17" s="37">
        <v>43</v>
      </c>
      <c r="F17" s="37">
        <v>33</v>
      </c>
      <c r="G17" s="37">
        <v>207.2</v>
      </c>
      <c r="H17" s="37">
        <f>+AVERAGE(H18:H22)</f>
        <v>0.76744186046511631</v>
      </c>
      <c r="I17" s="37">
        <f>+AVERAGE(I18:I22)</f>
        <v>6.2551559330628805</v>
      </c>
    </row>
    <row r="18" spans="2:9" x14ac:dyDescent="0.25">
      <c r="B18" s="20"/>
      <c r="C18" s="23"/>
      <c r="D18" s="30" t="s">
        <v>7</v>
      </c>
      <c r="E18" s="38">
        <v>43</v>
      </c>
      <c r="F18" s="38">
        <v>29</v>
      </c>
      <c r="G18" s="38">
        <v>168.1</v>
      </c>
      <c r="H18" s="38">
        <f>+IF(E18=0,0,F18/E18)</f>
        <v>0.67441860465116277</v>
      </c>
      <c r="I18" s="38">
        <f>+IF(F18=0,0,G18/F18)</f>
        <v>5.796551724137931</v>
      </c>
    </row>
    <row r="19" spans="2:9" x14ac:dyDescent="0.25">
      <c r="B19" s="20"/>
      <c r="C19" s="23"/>
      <c r="D19" s="30" t="s">
        <v>8</v>
      </c>
      <c r="E19" s="38">
        <v>43</v>
      </c>
      <c r="F19" s="38">
        <v>32</v>
      </c>
      <c r="G19" s="38">
        <v>201.5</v>
      </c>
      <c r="H19" s="38">
        <f t="shared" ref="H19:H22" si="4">+IF(E19=0,0,F19/E19)</f>
        <v>0.7441860465116279</v>
      </c>
      <c r="I19" s="38">
        <f t="shared" ref="I19:I22" si="5">+IF(F19=0,0,G19/F19)</f>
        <v>6.296875</v>
      </c>
    </row>
    <row r="20" spans="2:9" x14ac:dyDescent="0.25">
      <c r="B20" s="20"/>
      <c r="C20" s="23"/>
      <c r="D20" s="30" t="s">
        <v>9</v>
      </c>
      <c r="E20" s="38">
        <v>43</v>
      </c>
      <c r="F20" s="38">
        <v>34</v>
      </c>
      <c r="G20" s="38">
        <v>194.3</v>
      </c>
      <c r="H20" s="38">
        <f t="shared" si="4"/>
        <v>0.79069767441860461</v>
      </c>
      <c r="I20" s="38">
        <f t="shared" si="5"/>
        <v>5.7147058823529413</v>
      </c>
    </row>
    <row r="21" spans="2:9" x14ac:dyDescent="0.25">
      <c r="B21" s="20"/>
      <c r="C21" s="23"/>
      <c r="D21" s="30" t="s">
        <v>10</v>
      </c>
      <c r="E21" s="38">
        <v>43</v>
      </c>
      <c r="F21" s="38">
        <v>36</v>
      </c>
      <c r="G21" s="38">
        <v>255.6</v>
      </c>
      <c r="H21" s="38">
        <f t="shared" si="4"/>
        <v>0.83720930232558144</v>
      </c>
      <c r="I21" s="38">
        <f t="shared" si="5"/>
        <v>7.1</v>
      </c>
    </row>
    <row r="22" spans="2:9" x14ac:dyDescent="0.25">
      <c r="B22" s="20"/>
      <c r="C22" s="23"/>
      <c r="D22" s="30" t="s">
        <v>11</v>
      </c>
      <c r="E22" s="38">
        <v>43</v>
      </c>
      <c r="F22" s="38">
        <v>34</v>
      </c>
      <c r="G22" s="38">
        <v>216.5</v>
      </c>
      <c r="H22" s="38">
        <f t="shared" si="4"/>
        <v>0.79069767441860461</v>
      </c>
      <c r="I22" s="38">
        <f t="shared" si="5"/>
        <v>6.367647058823529</v>
      </c>
    </row>
    <row r="23" spans="2:9" x14ac:dyDescent="0.25">
      <c r="B23" s="20"/>
      <c r="C23" s="21" t="s">
        <v>24</v>
      </c>
      <c r="D23" s="29"/>
      <c r="E23" s="37">
        <v>354</v>
      </c>
      <c r="F23" s="37">
        <v>274.60000000000002</v>
      </c>
      <c r="G23" s="37">
        <v>1652</v>
      </c>
      <c r="H23" s="37">
        <f>+AVERAGE(H24:H28)</f>
        <v>0.77664105805698713</v>
      </c>
      <c r="I23" s="37">
        <f>+AVERAGE(I24:I28)</f>
        <v>6.0133206400476151</v>
      </c>
    </row>
    <row r="24" spans="2:9" x14ac:dyDescent="0.25">
      <c r="B24" s="20"/>
      <c r="C24" s="23"/>
      <c r="D24" s="30" t="s">
        <v>7</v>
      </c>
      <c r="E24" s="38">
        <v>364</v>
      </c>
      <c r="F24" s="38">
        <v>268</v>
      </c>
      <c r="G24" s="38">
        <v>1426.7</v>
      </c>
      <c r="H24" s="38">
        <f>+IF(E24=0,0,F24/E24)</f>
        <v>0.73626373626373631</v>
      </c>
      <c r="I24" s="38">
        <f>+IF(F24=0,0,G24/F24)</f>
        <v>5.3235074626865675</v>
      </c>
    </row>
    <row r="25" spans="2:9" x14ac:dyDescent="0.25">
      <c r="B25" s="20"/>
      <c r="C25" s="23"/>
      <c r="D25" s="30" t="s">
        <v>8</v>
      </c>
      <c r="E25" s="38">
        <v>364</v>
      </c>
      <c r="F25" s="38">
        <v>275</v>
      </c>
      <c r="G25" s="38">
        <v>1738.8</v>
      </c>
      <c r="H25" s="38">
        <f t="shared" ref="H25:H28" si="6">+IF(E25=0,0,F25/E25)</f>
        <v>0.75549450549450547</v>
      </c>
      <c r="I25" s="38">
        <f t="shared" ref="I25:I28" si="7">+IF(F25=0,0,G25/F25)</f>
        <v>6.322909090909091</v>
      </c>
    </row>
    <row r="26" spans="2:9" x14ac:dyDescent="0.25">
      <c r="B26" s="20"/>
      <c r="C26" s="23"/>
      <c r="D26" s="30" t="s">
        <v>9</v>
      </c>
      <c r="E26" s="38">
        <v>364</v>
      </c>
      <c r="F26" s="38">
        <v>281</v>
      </c>
      <c r="G26" s="38">
        <v>1639.5</v>
      </c>
      <c r="H26" s="38">
        <f t="shared" si="6"/>
        <v>0.77197802197802201</v>
      </c>
      <c r="I26" s="38">
        <f t="shared" si="7"/>
        <v>5.8345195729537362</v>
      </c>
    </row>
    <row r="27" spans="2:9" x14ac:dyDescent="0.25">
      <c r="B27" s="20"/>
      <c r="C27" s="23"/>
      <c r="D27" s="30" t="s">
        <v>10</v>
      </c>
      <c r="E27" s="38">
        <v>339</v>
      </c>
      <c r="F27" s="38">
        <v>272</v>
      </c>
      <c r="G27" s="38">
        <v>1698.9</v>
      </c>
      <c r="H27" s="38">
        <f t="shared" si="6"/>
        <v>0.80235988200589969</v>
      </c>
      <c r="I27" s="38">
        <f t="shared" si="7"/>
        <v>6.2459558823529413</v>
      </c>
    </row>
    <row r="28" spans="2:9" x14ac:dyDescent="0.25">
      <c r="B28" s="20"/>
      <c r="C28" s="23"/>
      <c r="D28" s="30" t="s">
        <v>11</v>
      </c>
      <c r="E28" s="38">
        <v>339</v>
      </c>
      <c r="F28" s="38">
        <v>277</v>
      </c>
      <c r="G28" s="38">
        <v>1756.1</v>
      </c>
      <c r="H28" s="38">
        <f t="shared" si="6"/>
        <v>0.81710914454277284</v>
      </c>
      <c r="I28" s="38">
        <f t="shared" si="7"/>
        <v>6.3397111913357396</v>
      </c>
    </row>
    <row r="29" spans="2:9" x14ac:dyDescent="0.25">
      <c r="B29" s="20"/>
      <c r="C29" s="21" t="s">
        <v>25</v>
      </c>
      <c r="D29" s="29"/>
      <c r="E29" s="37">
        <v>174</v>
      </c>
      <c r="F29" s="37">
        <v>133.80000000000001</v>
      </c>
      <c r="G29" s="37">
        <v>826.1</v>
      </c>
      <c r="H29" s="37">
        <f>+AVERAGE(H30:H34)</f>
        <v>0.7689655172413794</v>
      </c>
      <c r="I29" s="37">
        <f>+AVERAGE(I30:I34)</f>
        <v>6.1709452099052333</v>
      </c>
    </row>
    <row r="30" spans="2:9" x14ac:dyDescent="0.25">
      <c r="B30" s="20"/>
      <c r="C30" s="23"/>
      <c r="D30" s="30" t="s">
        <v>7</v>
      </c>
      <c r="E30" s="38">
        <v>174</v>
      </c>
      <c r="F30" s="38">
        <v>133</v>
      </c>
      <c r="G30" s="38">
        <v>701.9</v>
      </c>
      <c r="H30" s="38">
        <f>+IF(E30=0,0,F30/E30)</f>
        <v>0.76436781609195403</v>
      </c>
      <c r="I30" s="38">
        <f>+IF(F30=0,0,G30/F30)</f>
        <v>5.2774436090225558</v>
      </c>
    </row>
    <row r="31" spans="2:9" x14ac:dyDescent="0.25">
      <c r="B31" s="20"/>
      <c r="C31" s="23"/>
      <c r="D31" s="30" t="s">
        <v>8</v>
      </c>
      <c r="E31" s="38">
        <v>174</v>
      </c>
      <c r="F31" s="38">
        <v>137</v>
      </c>
      <c r="G31" s="38">
        <v>899.2</v>
      </c>
      <c r="H31" s="38">
        <f t="shared" ref="H31:H34" si="8">+IF(E31=0,0,F31/E31)</f>
        <v>0.78735632183908044</v>
      </c>
      <c r="I31" s="38">
        <f t="shared" ref="I31:I34" si="9">+IF(F31=0,0,G31/F31)</f>
        <v>6.5635036496350372</v>
      </c>
    </row>
    <row r="32" spans="2:9" x14ac:dyDescent="0.25">
      <c r="B32" s="20"/>
      <c r="C32" s="23"/>
      <c r="D32" s="30" t="s">
        <v>9</v>
      </c>
      <c r="E32" s="38">
        <v>174</v>
      </c>
      <c r="F32" s="38">
        <v>133</v>
      </c>
      <c r="G32" s="38">
        <v>815.6</v>
      </c>
      <c r="H32" s="38">
        <f t="shared" si="8"/>
        <v>0.76436781609195403</v>
      </c>
      <c r="I32" s="38">
        <f t="shared" si="9"/>
        <v>6.1323308270676691</v>
      </c>
    </row>
    <row r="33" spans="2:9" x14ac:dyDescent="0.25">
      <c r="B33" s="20"/>
      <c r="C33" s="23"/>
      <c r="D33" s="30" t="s">
        <v>10</v>
      </c>
      <c r="E33" s="38">
        <v>174</v>
      </c>
      <c r="F33" s="38">
        <v>130</v>
      </c>
      <c r="G33" s="38">
        <v>825</v>
      </c>
      <c r="H33" s="38">
        <f t="shared" si="8"/>
        <v>0.74712643678160917</v>
      </c>
      <c r="I33" s="38">
        <f t="shared" si="9"/>
        <v>6.3461538461538458</v>
      </c>
    </row>
    <row r="34" spans="2:9" x14ac:dyDescent="0.25">
      <c r="B34" s="20"/>
      <c r="C34" s="23"/>
      <c r="D34" s="30" t="s">
        <v>11</v>
      </c>
      <c r="E34" s="38">
        <v>174</v>
      </c>
      <c r="F34" s="38">
        <v>136</v>
      </c>
      <c r="G34" s="38">
        <v>888.8</v>
      </c>
      <c r="H34" s="38">
        <f t="shared" si="8"/>
        <v>0.7816091954022989</v>
      </c>
      <c r="I34" s="38">
        <f t="shared" si="9"/>
        <v>6.5352941176470587</v>
      </c>
    </row>
    <row r="35" spans="2:9" x14ac:dyDescent="0.25">
      <c r="B35" s="20"/>
      <c r="C35" s="21" t="s">
        <v>26</v>
      </c>
      <c r="D35" s="29"/>
      <c r="E35" s="37">
        <v>3.2</v>
      </c>
      <c r="F35" s="37">
        <v>2.2000000000000002</v>
      </c>
      <c r="G35" s="37">
        <v>12.559999999999999</v>
      </c>
      <c r="H35" s="37">
        <f>+AVERAGE(H36:H40)</f>
        <v>0.27500000000000002</v>
      </c>
      <c r="I35" s="37">
        <f>+AVERAGE(I36:I40)</f>
        <v>2.2999999999999998</v>
      </c>
    </row>
    <row r="36" spans="2:9" x14ac:dyDescent="0.25">
      <c r="B36" s="20"/>
      <c r="C36" s="23"/>
      <c r="D36" s="30" t="s">
        <v>7</v>
      </c>
      <c r="E36" s="38">
        <v>8</v>
      </c>
      <c r="F36" s="38">
        <v>6</v>
      </c>
      <c r="G36" s="38">
        <v>31.8</v>
      </c>
      <c r="H36" s="38">
        <f>+IF(E36=0,0,F36/E36)</f>
        <v>0.75</v>
      </c>
      <c r="I36" s="38">
        <f>+IF(F36=0,0,G36/F36)</f>
        <v>5.3</v>
      </c>
    </row>
    <row r="37" spans="2:9" x14ac:dyDescent="0.25">
      <c r="B37" s="20"/>
      <c r="C37" s="23"/>
      <c r="D37" s="30" t="s">
        <v>8</v>
      </c>
      <c r="E37" s="38">
        <v>8</v>
      </c>
      <c r="F37" s="38">
        <v>5</v>
      </c>
      <c r="G37" s="38">
        <v>31</v>
      </c>
      <c r="H37" s="38">
        <f t="shared" ref="H37:H40" si="10">+IF(E37=0,0,F37/E37)</f>
        <v>0.625</v>
      </c>
      <c r="I37" s="38">
        <f t="shared" ref="I37:I40" si="11">+IF(F37=0,0,G37/F37)</f>
        <v>6.2</v>
      </c>
    </row>
    <row r="38" spans="2:9" x14ac:dyDescent="0.25">
      <c r="B38" s="20"/>
      <c r="C38" s="23"/>
      <c r="D38" s="30" t="s">
        <v>9</v>
      </c>
      <c r="E38" s="38">
        <v>0</v>
      </c>
      <c r="F38" s="38">
        <v>0</v>
      </c>
      <c r="G38" s="38">
        <v>0</v>
      </c>
      <c r="H38" s="38">
        <f t="shared" si="10"/>
        <v>0</v>
      </c>
      <c r="I38" s="38">
        <f t="shared" si="11"/>
        <v>0</v>
      </c>
    </row>
    <row r="39" spans="2:9" x14ac:dyDescent="0.25">
      <c r="B39" s="20"/>
      <c r="C39" s="23"/>
      <c r="D39" s="30" t="s">
        <v>10</v>
      </c>
      <c r="E39" s="38">
        <v>0</v>
      </c>
      <c r="F39" s="38">
        <v>0</v>
      </c>
      <c r="G39" s="38">
        <v>0</v>
      </c>
      <c r="H39" s="38">
        <f t="shared" si="10"/>
        <v>0</v>
      </c>
      <c r="I39" s="38">
        <f t="shared" si="11"/>
        <v>0</v>
      </c>
    </row>
    <row r="40" spans="2:9" x14ac:dyDescent="0.25">
      <c r="B40" s="20"/>
      <c r="C40" s="23"/>
      <c r="D40" s="30" t="s">
        <v>11</v>
      </c>
      <c r="E40" s="38">
        <v>0</v>
      </c>
      <c r="F40" s="38">
        <v>0</v>
      </c>
      <c r="G40" s="38">
        <v>0</v>
      </c>
      <c r="H40" s="38">
        <f t="shared" si="10"/>
        <v>0</v>
      </c>
      <c r="I40" s="38">
        <f t="shared" si="11"/>
        <v>0</v>
      </c>
    </row>
    <row r="41" spans="2:9" x14ac:dyDescent="0.25">
      <c r="B41" s="20"/>
      <c r="C41" s="21" t="s">
        <v>27</v>
      </c>
      <c r="D41" s="29"/>
      <c r="E41" s="37">
        <v>1.7</v>
      </c>
      <c r="F41" s="37">
        <v>1.1000000000000001</v>
      </c>
      <c r="G41" s="37">
        <v>6.83</v>
      </c>
      <c r="H41" s="37">
        <f>+AVERAGE(H42:H46)</f>
        <v>0.25882352941176473</v>
      </c>
      <c r="I41" s="37">
        <f>+AVERAGE(I42:I46)</f>
        <v>2.46</v>
      </c>
    </row>
    <row r="42" spans="2:9" x14ac:dyDescent="0.25">
      <c r="B42" s="20"/>
      <c r="C42" s="23"/>
      <c r="D42" s="30" t="s">
        <v>7</v>
      </c>
      <c r="E42" s="38">
        <v>4.25</v>
      </c>
      <c r="F42" s="38">
        <v>2.5</v>
      </c>
      <c r="G42" s="38">
        <v>13.75</v>
      </c>
      <c r="H42" s="38">
        <f t="shared" si="1"/>
        <v>0.58823529411764708</v>
      </c>
      <c r="I42" s="38">
        <f t="shared" si="2"/>
        <v>5.5</v>
      </c>
    </row>
    <row r="43" spans="2:9" x14ac:dyDescent="0.25">
      <c r="B43" s="20"/>
      <c r="C43" s="23"/>
      <c r="D43" s="30" t="s">
        <v>8</v>
      </c>
      <c r="E43" s="38">
        <v>4.25</v>
      </c>
      <c r="F43" s="38">
        <v>3</v>
      </c>
      <c r="G43" s="38">
        <v>20.399999999999999</v>
      </c>
      <c r="H43" s="38">
        <f t="shared" si="1"/>
        <v>0.70588235294117652</v>
      </c>
      <c r="I43" s="38">
        <f t="shared" si="2"/>
        <v>6.8</v>
      </c>
    </row>
    <row r="44" spans="2:9" x14ac:dyDescent="0.25">
      <c r="B44" s="20"/>
      <c r="C44" s="23"/>
      <c r="D44" s="30" t="s">
        <v>9</v>
      </c>
      <c r="E44" s="38">
        <v>0</v>
      </c>
      <c r="F44" s="38">
        <v>0</v>
      </c>
      <c r="G44" s="38">
        <v>0</v>
      </c>
      <c r="H44" s="38">
        <f t="shared" si="1"/>
        <v>0</v>
      </c>
      <c r="I44" s="38">
        <f t="shared" si="2"/>
        <v>0</v>
      </c>
    </row>
    <row r="45" spans="2:9" x14ac:dyDescent="0.25">
      <c r="B45" s="20"/>
      <c r="C45" s="23"/>
      <c r="D45" s="30" t="s">
        <v>10</v>
      </c>
      <c r="E45" s="38">
        <v>0</v>
      </c>
      <c r="F45" s="38">
        <v>0</v>
      </c>
      <c r="G45" s="38">
        <v>0</v>
      </c>
      <c r="H45" s="38">
        <f t="shared" si="1"/>
        <v>0</v>
      </c>
      <c r="I45" s="38">
        <f t="shared" si="2"/>
        <v>0</v>
      </c>
    </row>
    <row r="46" spans="2:9" x14ac:dyDescent="0.25">
      <c r="B46" s="20"/>
      <c r="C46" s="23"/>
      <c r="D46" s="30" t="s">
        <v>11</v>
      </c>
      <c r="E46" s="38">
        <v>0</v>
      </c>
      <c r="F46" s="38">
        <v>0</v>
      </c>
      <c r="G46" s="38">
        <v>0</v>
      </c>
      <c r="H46" s="38">
        <f t="shared" si="1"/>
        <v>0</v>
      </c>
      <c r="I46" s="38">
        <f t="shared" si="2"/>
        <v>0</v>
      </c>
    </row>
    <row r="47" spans="2:9" x14ac:dyDescent="0.25">
      <c r="B47" s="20"/>
      <c r="C47" s="21" t="s">
        <v>28</v>
      </c>
      <c r="D47" s="29"/>
      <c r="E47" s="37">
        <v>20</v>
      </c>
      <c r="F47" s="37">
        <v>14.6</v>
      </c>
      <c r="G47" s="37">
        <v>84.12</v>
      </c>
      <c r="H47" s="37">
        <f>+AVERAGE(H48:H52)</f>
        <v>0.73000000000000009</v>
      </c>
      <c r="I47" s="37">
        <f>+AVERAGE(I48:I52)</f>
        <v>5.7374890109890107</v>
      </c>
    </row>
    <row r="48" spans="2:9" x14ac:dyDescent="0.25">
      <c r="B48" s="20"/>
      <c r="C48" s="23"/>
      <c r="D48" s="30" t="s">
        <v>7</v>
      </c>
      <c r="E48" s="38">
        <v>20</v>
      </c>
      <c r="F48" s="38">
        <v>14</v>
      </c>
      <c r="G48" s="38">
        <v>60</v>
      </c>
      <c r="H48" s="38">
        <f t="shared" si="1"/>
        <v>0.7</v>
      </c>
      <c r="I48" s="38">
        <f t="shared" si="2"/>
        <v>4.2857142857142856</v>
      </c>
    </row>
    <row r="49" spans="2:9" x14ac:dyDescent="0.25">
      <c r="B49" s="20"/>
      <c r="C49" s="23"/>
      <c r="D49" s="30" t="s">
        <v>8</v>
      </c>
      <c r="E49" s="38">
        <v>20</v>
      </c>
      <c r="F49" s="38">
        <v>13</v>
      </c>
      <c r="G49" s="38">
        <v>77.599999999999994</v>
      </c>
      <c r="H49" s="38">
        <f t="shared" si="1"/>
        <v>0.65</v>
      </c>
      <c r="I49" s="38">
        <f t="shared" si="2"/>
        <v>5.9692307692307685</v>
      </c>
    </row>
    <row r="50" spans="2:9" x14ac:dyDescent="0.25">
      <c r="B50" s="20"/>
      <c r="C50" s="23"/>
      <c r="D50" s="30" t="s">
        <v>9</v>
      </c>
      <c r="E50" s="38">
        <v>20</v>
      </c>
      <c r="F50" s="38">
        <v>15</v>
      </c>
      <c r="G50" s="38">
        <v>85</v>
      </c>
      <c r="H50" s="38">
        <f t="shared" si="1"/>
        <v>0.75</v>
      </c>
      <c r="I50" s="38">
        <f t="shared" si="2"/>
        <v>5.666666666666667</v>
      </c>
    </row>
    <row r="51" spans="2:9" x14ac:dyDescent="0.25">
      <c r="B51" s="20"/>
      <c r="C51" s="23"/>
      <c r="D51" s="30" t="s">
        <v>10</v>
      </c>
      <c r="E51" s="38">
        <v>20</v>
      </c>
      <c r="F51" s="38">
        <v>16</v>
      </c>
      <c r="G51" s="38">
        <v>104.2</v>
      </c>
      <c r="H51" s="38">
        <f t="shared" si="1"/>
        <v>0.8</v>
      </c>
      <c r="I51" s="38">
        <f t="shared" si="2"/>
        <v>6.5125000000000002</v>
      </c>
    </row>
    <row r="52" spans="2:9" x14ac:dyDescent="0.25">
      <c r="B52" s="20"/>
      <c r="C52" s="23"/>
      <c r="D52" s="30" t="s">
        <v>11</v>
      </c>
      <c r="E52" s="38">
        <v>20</v>
      </c>
      <c r="F52" s="38">
        <v>15</v>
      </c>
      <c r="G52" s="38">
        <v>93.8</v>
      </c>
      <c r="H52" s="38">
        <f t="shared" si="1"/>
        <v>0.75</v>
      </c>
      <c r="I52" s="38">
        <f t="shared" si="2"/>
        <v>6.253333333333333</v>
      </c>
    </row>
    <row r="53" spans="2:9" x14ac:dyDescent="0.25">
      <c r="B53" s="20"/>
      <c r="C53" s="21" t="s">
        <v>29</v>
      </c>
      <c r="D53" s="29"/>
      <c r="E53" s="37">
        <v>40.4</v>
      </c>
      <c r="F53" s="37">
        <v>29.4</v>
      </c>
      <c r="G53" s="37">
        <v>180.59999999999997</v>
      </c>
      <c r="H53" s="37">
        <f>+AVERAGE(H54:H58)</f>
        <v>0.72857142857142865</v>
      </c>
      <c r="I53" s="37">
        <f>+AVERAGE(I54:I58)</f>
        <v>6.126687830687831</v>
      </c>
    </row>
    <row r="54" spans="2:9" x14ac:dyDescent="0.25">
      <c r="B54" s="20"/>
      <c r="C54" s="23"/>
      <c r="D54" s="30" t="s">
        <v>7</v>
      </c>
      <c r="E54" s="38">
        <v>42</v>
      </c>
      <c r="F54" s="38">
        <v>27</v>
      </c>
      <c r="G54" s="38">
        <v>137.6</v>
      </c>
      <c r="H54" s="38">
        <f t="shared" si="1"/>
        <v>0.6428571428571429</v>
      </c>
      <c r="I54" s="38">
        <f t="shared" si="2"/>
        <v>5.0962962962962957</v>
      </c>
    </row>
    <row r="55" spans="2:9" x14ac:dyDescent="0.25">
      <c r="B55" s="20"/>
      <c r="C55" s="23"/>
      <c r="D55" s="30" t="s">
        <v>8</v>
      </c>
      <c r="E55" s="38">
        <v>40</v>
      </c>
      <c r="F55" s="38">
        <v>30</v>
      </c>
      <c r="G55" s="38">
        <v>193.2</v>
      </c>
      <c r="H55" s="38">
        <f t="shared" si="1"/>
        <v>0.75</v>
      </c>
      <c r="I55" s="38">
        <f t="shared" si="2"/>
        <v>6.4399999999999995</v>
      </c>
    </row>
    <row r="56" spans="2:9" x14ac:dyDescent="0.25">
      <c r="B56" s="20"/>
      <c r="C56" s="23"/>
      <c r="D56" s="30" t="s">
        <v>9</v>
      </c>
      <c r="E56" s="38">
        <v>40</v>
      </c>
      <c r="F56" s="38">
        <v>32</v>
      </c>
      <c r="G56" s="38">
        <v>193.6</v>
      </c>
      <c r="H56" s="38">
        <f t="shared" si="1"/>
        <v>0.8</v>
      </c>
      <c r="I56" s="38">
        <f t="shared" si="2"/>
        <v>6.05</v>
      </c>
    </row>
    <row r="57" spans="2:9" x14ac:dyDescent="0.25">
      <c r="B57" s="20"/>
      <c r="C57" s="23"/>
      <c r="D57" s="30" t="s">
        <v>10</v>
      </c>
      <c r="E57" s="38">
        <v>40</v>
      </c>
      <c r="F57" s="38">
        <v>30</v>
      </c>
      <c r="G57" s="38">
        <v>199.2</v>
      </c>
      <c r="H57" s="38">
        <f t="shared" si="1"/>
        <v>0.75</v>
      </c>
      <c r="I57" s="38">
        <f t="shared" si="2"/>
        <v>6.64</v>
      </c>
    </row>
    <row r="58" spans="2:9" x14ac:dyDescent="0.25">
      <c r="B58" s="20"/>
      <c r="C58" s="23"/>
      <c r="D58" s="30" t="s">
        <v>11</v>
      </c>
      <c r="E58" s="38">
        <v>40</v>
      </c>
      <c r="F58" s="38">
        <v>28</v>
      </c>
      <c r="G58" s="38">
        <v>179.4</v>
      </c>
      <c r="H58" s="38">
        <f t="shared" si="1"/>
        <v>0.7</v>
      </c>
      <c r="I58" s="38">
        <f t="shared" si="2"/>
        <v>6.4071428571428575</v>
      </c>
    </row>
    <row r="59" spans="2:9" x14ac:dyDescent="0.25">
      <c r="B59" s="20"/>
      <c r="C59" s="21" t="s">
        <v>30</v>
      </c>
      <c r="D59" s="29"/>
      <c r="E59" s="37">
        <v>296.39999999999998</v>
      </c>
      <c r="F59" s="37">
        <v>215.4</v>
      </c>
      <c r="G59" s="37">
        <v>1339.78</v>
      </c>
      <c r="H59" s="37">
        <f>+AVERAGE(H60:H64)</f>
        <v>0.72650666079489157</v>
      </c>
      <c r="I59" s="37">
        <f>+AVERAGE(I60:I64)</f>
        <v>6.2320536720873774</v>
      </c>
    </row>
    <row r="60" spans="2:9" x14ac:dyDescent="0.25">
      <c r="B60" s="20"/>
      <c r="C60" s="23"/>
      <c r="D60" s="30" t="s">
        <v>7</v>
      </c>
      <c r="E60" s="38">
        <v>310</v>
      </c>
      <c r="F60" s="38">
        <v>231</v>
      </c>
      <c r="G60" s="38">
        <v>1254.5</v>
      </c>
      <c r="H60" s="38">
        <f t="shared" si="1"/>
        <v>0.74516129032258061</v>
      </c>
      <c r="I60" s="38">
        <f t="shared" si="2"/>
        <v>5.4307359307359304</v>
      </c>
    </row>
    <row r="61" spans="2:9" x14ac:dyDescent="0.25">
      <c r="B61" s="20"/>
      <c r="C61" s="23"/>
      <c r="D61" s="30" t="s">
        <v>8</v>
      </c>
      <c r="E61" s="38">
        <v>293</v>
      </c>
      <c r="F61" s="38">
        <v>215</v>
      </c>
      <c r="G61" s="38">
        <v>1395.3</v>
      </c>
      <c r="H61" s="38">
        <f t="shared" si="1"/>
        <v>0.7337883959044369</v>
      </c>
      <c r="I61" s="38">
        <f t="shared" si="2"/>
        <v>6.4897674418604652</v>
      </c>
    </row>
    <row r="62" spans="2:9" x14ac:dyDescent="0.25">
      <c r="B62" s="20"/>
      <c r="C62" s="23"/>
      <c r="D62" s="30" t="s">
        <v>9</v>
      </c>
      <c r="E62" s="38">
        <v>293</v>
      </c>
      <c r="F62" s="38">
        <v>209</v>
      </c>
      <c r="G62" s="38">
        <v>1232.3</v>
      </c>
      <c r="H62" s="38">
        <f t="shared" si="1"/>
        <v>0.71331058020477811</v>
      </c>
      <c r="I62" s="38">
        <f t="shared" si="2"/>
        <v>5.8961722488038273</v>
      </c>
    </row>
    <row r="63" spans="2:9" x14ac:dyDescent="0.25">
      <c r="B63" s="20"/>
      <c r="C63" s="23"/>
      <c r="D63" s="30" t="s">
        <v>10</v>
      </c>
      <c r="E63" s="38">
        <v>293</v>
      </c>
      <c r="F63" s="38">
        <v>214</v>
      </c>
      <c r="G63" s="38">
        <v>1474.2</v>
      </c>
      <c r="H63" s="38">
        <f t="shared" si="1"/>
        <v>0.7303754266211604</v>
      </c>
      <c r="I63" s="38">
        <f t="shared" si="2"/>
        <v>6.8887850467289722</v>
      </c>
    </row>
    <row r="64" spans="2:9" x14ac:dyDescent="0.25">
      <c r="B64" s="20"/>
      <c r="C64" s="23"/>
      <c r="D64" s="30" t="s">
        <v>11</v>
      </c>
      <c r="E64" s="38">
        <v>293</v>
      </c>
      <c r="F64" s="38">
        <v>208</v>
      </c>
      <c r="G64" s="38">
        <v>1342.6</v>
      </c>
      <c r="H64" s="38">
        <f t="shared" si="1"/>
        <v>0.70989761092150172</v>
      </c>
      <c r="I64" s="38">
        <f t="shared" si="2"/>
        <v>6.4548076923076918</v>
      </c>
    </row>
    <row r="65" spans="2:9" x14ac:dyDescent="0.25">
      <c r="B65" s="20"/>
      <c r="C65" s="21" t="s">
        <v>31</v>
      </c>
      <c r="D65" s="29"/>
      <c r="E65" s="37">
        <v>112</v>
      </c>
      <c r="F65" s="37">
        <v>85.8</v>
      </c>
      <c r="G65" s="37">
        <v>533.43999999999994</v>
      </c>
      <c r="H65" s="37">
        <f>+AVERAGE(H66:H70)</f>
        <v>0.76616785946649313</v>
      </c>
      <c r="I65" s="37">
        <f>+AVERAGE(I66:I70)</f>
        <v>6.2343690977885133</v>
      </c>
    </row>
    <row r="66" spans="2:9" x14ac:dyDescent="0.25">
      <c r="B66" s="20"/>
      <c r="C66" s="23"/>
      <c r="D66" s="30" t="s">
        <v>7</v>
      </c>
      <c r="E66" s="38">
        <v>116</v>
      </c>
      <c r="F66" s="38">
        <v>90</v>
      </c>
      <c r="G66" s="38">
        <v>497.5</v>
      </c>
      <c r="H66" s="38">
        <f t="shared" ref="H66:H129" si="12">+IF(E66=0,0,F66/E66)</f>
        <v>0.77586206896551724</v>
      </c>
      <c r="I66" s="38">
        <f t="shared" ref="I66:I129" si="13">+IF(F66=0,0,G66/F66)</f>
        <v>5.5277777777777777</v>
      </c>
    </row>
    <row r="67" spans="2:9" x14ac:dyDescent="0.25">
      <c r="B67" s="20"/>
      <c r="C67" s="23"/>
      <c r="D67" s="30" t="s">
        <v>8</v>
      </c>
      <c r="E67" s="38">
        <v>116</v>
      </c>
      <c r="F67" s="38">
        <v>85</v>
      </c>
      <c r="G67" s="38">
        <v>563</v>
      </c>
      <c r="H67" s="38">
        <f t="shared" si="12"/>
        <v>0.73275862068965514</v>
      </c>
      <c r="I67" s="38">
        <f t="shared" si="13"/>
        <v>6.6235294117647054</v>
      </c>
    </row>
    <row r="68" spans="2:9" x14ac:dyDescent="0.25">
      <c r="B68" s="20"/>
      <c r="C68" s="23"/>
      <c r="D68" s="30" t="s">
        <v>9</v>
      </c>
      <c r="E68" s="38">
        <v>116</v>
      </c>
      <c r="F68" s="38">
        <v>91</v>
      </c>
      <c r="G68" s="38">
        <v>544.6</v>
      </c>
      <c r="H68" s="38">
        <f t="shared" si="12"/>
        <v>0.78448275862068961</v>
      </c>
      <c r="I68" s="38">
        <f t="shared" si="13"/>
        <v>5.9846153846153847</v>
      </c>
    </row>
    <row r="69" spans="2:9" x14ac:dyDescent="0.25">
      <c r="B69" s="20"/>
      <c r="C69" s="23"/>
      <c r="D69" s="30" t="s">
        <v>10</v>
      </c>
      <c r="E69" s="38">
        <v>106</v>
      </c>
      <c r="F69" s="38">
        <v>81</v>
      </c>
      <c r="G69" s="38">
        <v>554.5</v>
      </c>
      <c r="H69" s="38">
        <f t="shared" si="12"/>
        <v>0.76415094339622647</v>
      </c>
      <c r="I69" s="38">
        <f t="shared" si="13"/>
        <v>6.8456790123456788</v>
      </c>
    </row>
    <row r="70" spans="2:9" x14ac:dyDescent="0.25">
      <c r="B70" s="20"/>
      <c r="C70" s="23"/>
      <c r="D70" s="30" t="s">
        <v>11</v>
      </c>
      <c r="E70" s="38">
        <v>106</v>
      </c>
      <c r="F70" s="38">
        <v>82</v>
      </c>
      <c r="G70" s="38">
        <v>507.59999999999997</v>
      </c>
      <c r="H70" s="38">
        <f t="shared" si="12"/>
        <v>0.77358490566037741</v>
      </c>
      <c r="I70" s="38">
        <f t="shared" si="13"/>
        <v>6.1902439024390237</v>
      </c>
    </row>
    <row r="71" spans="2:9" x14ac:dyDescent="0.25">
      <c r="B71" s="20"/>
      <c r="C71" s="21" t="s">
        <v>32</v>
      </c>
      <c r="D71" s="29"/>
      <c r="E71" s="37">
        <v>56.8</v>
      </c>
      <c r="F71" s="37">
        <v>42</v>
      </c>
      <c r="G71" s="37">
        <v>263.41999999999996</v>
      </c>
      <c r="H71" s="37">
        <f>+AVERAGE(H72:H76)</f>
        <v>0.73857142857142866</v>
      </c>
      <c r="I71" s="37">
        <f>+AVERAGE(I72:I76)</f>
        <v>6.2837213954483486</v>
      </c>
    </row>
    <row r="72" spans="2:9" x14ac:dyDescent="0.25">
      <c r="B72" s="20"/>
      <c r="C72" s="23"/>
      <c r="D72" s="30" t="s">
        <v>7</v>
      </c>
      <c r="E72" s="38">
        <v>60</v>
      </c>
      <c r="F72" s="38">
        <v>48</v>
      </c>
      <c r="G72" s="38">
        <v>279.10000000000002</v>
      </c>
      <c r="H72" s="38">
        <f t="shared" si="12"/>
        <v>0.8</v>
      </c>
      <c r="I72" s="38">
        <f t="shared" si="13"/>
        <v>5.8145833333333341</v>
      </c>
    </row>
    <row r="73" spans="2:9" x14ac:dyDescent="0.25">
      <c r="B73" s="20"/>
      <c r="C73" s="23"/>
      <c r="D73" s="30" t="s">
        <v>8</v>
      </c>
      <c r="E73" s="38">
        <v>56</v>
      </c>
      <c r="F73" s="38">
        <v>43</v>
      </c>
      <c r="G73" s="38">
        <v>281</v>
      </c>
      <c r="H73" s="38">
        <f t="shared" si="12"/>
        <v>0.7678571428571429</v>
      </c>
      <c r="I73" s="38">
        <f t="shared" si="13"/>
        <v>6.5348837209302326</v>
      </c>
    </row>
    <row r="74" spans="2:9" x14ac:dyDescent="0.25">
      <c r="B74" s="20"/>
      <c r="C74" s="23"/>
      <c r="D74" s="30" t="s">
        <v>9</v>
      </c>
      <c r="E74" s="38">
        <v>56</v>
      </c>
      <c r="F74" s="38">
        <v>41</v>
      </c>
      <c r="G74" s="38">
        <v>266.39999999999998</v>
      </c>
      <c r="H74" s="38">
        <f t="shared" si="12"/>
        <v>0.7321428571428571</v>
      </c>
      <c r="I74" s="38">
        <f t="shared" si="13"/>
        <v>6.4975609756097557</v>
      </c>
    </row>
    <row r="75" spans="2:9" x14ac:dyDescent="0.25">
      <c r="B75" s="20"/>
      <c r="C75" s="23"/>
      <c r="D75" s="30" t="s">
        <v>10</v>
      </c>
      <c r="E75" s="38">
        <v>56</v>
      </c>
      <c r="F75" s="38">
        <v>38</v>
      </c>
      <c r="G75" s="38">
        <v>233</v>
      </c>
      <c r="H75" s="38">
        <f t="shared" si="12"/>
        <v>0.6785714285714286</v>
      </c>
      <c r="I75" s="38">
        <f t="shared" si="13"/>
        <v>6.1315789473684212</v>
      </c>
    </row>
    <row r="76" spans="2:9" x14ac:dyDescent="0.25">
      <c r="B76" s="20"/>
      <c r="C76" s="23"/>
      <c r="D76" s="30" t="s">
        <v>11</v>
      </c>
      <c r="E76" s="38">
        <v>56</v>
      </c>
      <c r="F76" s="38">
        <v>40</v>
      </c>
      <c r="G76" s="38">
        <v>257.59999999999997</v>
      </c>
      <c r="H76" s="38">
        <f t="shared" si="12"/>
        <v>0.7142857142857143</v>
      </c>
      <c r="I76" s="38">
        <f t="shared" si="13"/>
        <v>6.4399999999999995</v>
      </c>
    </row>
    <row r="77" spans="2:9" x14ac:dyDescent="0.25">
      <c r="B77" s="20"/>
      <c r="C77" s="21" t="s">
        <v>33</v>
      </c>
      <c r="D77" s="29"/>
      <c r="E77" s="37">
        <v>50</v>
      </c>
      <c r="F77" s="37">
        <v>37</v>
      </c>
      <c r="G77" s="37">
        <v>225.38000000000002</v>
      </c>
      <c r="H77" s="37">
        <f>+AVERAGE(H78:H82)</f>
        <v>0.74</v>
      </c>
      <c r="I77" s="37">
        <f>+AVERAGE(I78:I82)</f>
        <v>6.0613406413406405</v>
      </c>
    </row>
    <row r="78" spans="2:9" x14ac:dyDescent="0.25">
      <c r="B78" s="20"/>
      <c r="C78" s="23"/>
      <c r="D78" s="30" t="s">
        <v>7</v>
      </c>
      <c r="E78" s="38">
        <v>50</v>
      </c>
      <c r="F78" s="38">
        <v>33</v>
      </c>
      <c r="G78" s="38">
        <v>164</v>
      </c>
      <c r="H78" s="38">
        <f t="shared" si="12"/>
        <v>0.66</v>
      </c>
      <c r="I78" s="38">
        <f t="shared" si="13"/>
        <v>4.9696969696969697</v>
      </c>
    </row>
    <row r="79" spans="2:9" x14ac:dyDescent="0.25">
      <c r="B79" s="20"/>
      <c r="C79" s="23"/>
      <c r="D79" s="30" t="s">
        <v>8</v>
      </c>
      <c r="E79" s="38">
        <v>50</v>
      </c>
      <c r="F79" s="38">
        <v>37</v>
      </c>
      <c r="G79" s="38">
        <v>241.5</v>
      </c>
      <c r="H79" s="38">
        <f t="shared" si="12"/>
        <v>0.74</v>
      </c>
      <c r="I79" s="38">
        <f t="shared" si="13"/>
        <v>6.5270270270270272</v>
      </c>
    </row>
    <row r="80" spans="2:9" x14ac:dyDescent="0.25">
      <c r="B80" s="20"/>
      <c r="C80" s="23"/>
      <c r="D80" s="30" t="s">
        <v>9</v>
      </c>
      <c r="E80" s="38">
        <v>50</v>
      </c>
      <c r="F80" s="38">
        <v>39</v>
      </c>
      <c r="G80" s="38">
        <v>245.10000000000002</v>
      </c>
      <c r="H80" s="38">
        <f t="shared" si="12"/>
        <v>0.78</v>
      </c>
      <c r="I80" s="38">
        <f t="shared" si="13"/>
        <v>6.2846153846153854</v>
      </c>
    </row>
    <row r="81" spans="2:9" x14ac:dyDescent="0.25">
      <c r="B81" s="20"/>
      <c r="C81" s="23"/>
      <c r="D81" s="30" t="s">
        <v>10</v>
      </c>
      <c r="E81" s="38">
        <v>50</v>
      </c>
      <c r="F81" s="38">
        <v>37</v>
      </c>
      <c r="G81" s="38">
        <v>225.5</v>
      </c>
      <c r="H81" s="38">
        <f t="shared" si="12"/>
        <v>0.74</v>
      </c>
      <c r="I81" s="38">
        <f t="shared" si="13"/>
        <v>6.0945945945945947</v>
      </c>
    </row>
    <row r="82" spans="2:9" x14ac:dyDescent="0.25">
      <c r="B82" s="20"/>
      <c r="C82" s="23"/>
      <c r="D82" s="30" t="s">
        <v>11</v>
      </c>
      <c r="E82" s="38">
        <v>50</v>
      </c>
      <c r="F82" s="38">
        <v>39</v>
      </c>
      <c r="G82" s="38">
        <v>250.8</v>
      </c>
      <c r="H82" s="38">
        <f t="shared" si="12"/>
        <v>0.78</v>
      </c>
      <c r="I82" s="38">
        <f t="shared" si="13"/>
        <v>6.430769230769231</v>
      </c>
    </row>
    <row r="83" spans="2:9" x14ac:dyDescent="0.25">
      <c r="B83" s="33" t="s">
        <v>12</v>
      </c>
      <c r="C83" s="34"/>
      <c r="D83" s="35"/>
      <c r="E83" s="39">
        <f>+E84+E90+E96+E102+E108+E114+E120+E126+E132+E138+E144+E150+E156+E162</f>
        <v>3416.1000000000004</v>
      </c>
      <c r="F83" s="39">
        <f t="shared" ref="F83:G83" si="14">+F84+F90+F96+F102+F108+F114+F120+F126+F132+F138+F144+F150+F156+F162</f>
        <v>2306</v>
      </c>
      <c r="G83" s="39">
        <f t="shared" si="14"/>
        <v>13700.880000000001</v>
      </c>
      <c r="H83" s="36">
        <f>+F83/E83</f>
        <v>0.67503878692075747</v>
      </c>
      <c r="I83" s="36">
        <f>+G83/F83</f>
        <v>5.941405030355595</v>
      </c>
    </row>
    <row r="84" spans="2:9" x14ac:dyDescent="0.25">
      <c r="B84" s="20"/>
      <c r="C84" s="21" t="s">
        <v>34</v>
      </c>
      <c r="D84" s="29"/>
      <c r="E84" s="37">
        <v>964.8</v>
      </c>
      <c r="F84" s="37">
        <v>565.4</v>
      </c>
      <c r="G84" s="37">
        <v>3593.9</v>
      </c>
      <c r="H84" s="37">
        <f>+AVERAGE(H85:H89)</f>
        <v>0.58661184792219279</v>
      </c>
      <c r="I84" s="37">
        <f>+AVERAGE(I85:I89)</f>
        <v>6.2774177377795661</v>
      </c>
    </row>
    <row r="85" spans="2:9" x14ac:dyDescent="0.25">
      <c r="B85" s="20"/>
      <c r="C85" s="23"/>
      <c r="D85" s="30" t="s">
        <v>7</v>
      </c>
      <c r="E85" s="38">
        <v>300</v>
      </c>
      <c r="F85" s="38">
        <v>177</v>
      </c>
      <c r="G85" s="38">
        <v>1040</v>
      </c>
      <c r="H85" s="38">
        <f t="shared" si="12"/>
        <v>0.59</v>
      </c>
      <c r="I85" s="38">
        <f t="shared" si="13"/>
        <v>5.8757062146892656</v>
      </c>
    </row>
    <row r="86" spans="2:9" x14ac:dyDescent="0.25">
      <c r="B86" s="20"/>
      <c r="C86" s="23"/>
      <c r="D86" s="30" t="s">
        <v>8</v>
      </c>
      <c r="E86" s="38">
        <v>1131</v>
      </c>
      <c r="F86" s="38">
        <v>585</v>
      </c>
      <c r="G86" s="38">
        <v>3620</v>
      </c>
      <c r="H86" s="38">
        <f t="shared" si="12"/>
        <v>0.51724137931034486</v>
      </c>
      <c r="I86" s="38">
        <f t="shared" si="13"/>
        <v>6.1880341880341883</v>
      </c>
    </row>
    <row r="87" spans="2:9" x14ac:dyDescent="0.25">
      <c r="B87" s="20"/>
      <c r="C87" s="23"/>
      <c r="D87" s="30" t="s">
        <v>9</v>
      </c>
      <c r="E87" s="38">
        <v>1131</v>
      </c>
      <c r="F87" s="38">
        <v>675</v>
      </c>
      <c r="G87" s="38">
        <v>4139.5</v>
      </c>
      <c r="H87" s="38">
        <f t="shared" si="12"/>
        <v>0.59681697612732099</v>
      </c>
      <c r="I87" s="38">
        <f t="shared" si="13"/>
        <v>6.1325925925925926</v>
      </c>
    </row>
    <row r="88" spans="2:9" x14ac:dyDescent="0.25">
      <c r="B88" s="20"/>
      <c r="C88" s="23"/>
      <c r="D88" s="30" t="s">
        <v>10</v>
      </c>
      <c r="E88" s="38">
        <v>1131</v>
      </c>
      <c r="F88" s="38">
        <v>700</v>
      </c>
      <c r="G88" s="38">
        <v>4786.5</v>
      </c>
      <c r="H88" s="38">
        <f t="shared" si="12"/>
        <v>0.61892130857648098</v>
      </c>
      <c r="I88" s="38">
        <f t="shared" si="13"/>
        <v>6.8378571428571426</v>
      </c>
    </row>
    <row r="89" spans="2:9" x14ac:dyDescent="0.25">
      <c r="B89" s="20"/>
      <c r="C89" s="23"/>
      <c r="D89" s="30" t="s">
        <v>11</v>
      </c>
      <c r="E89" s="38">
        <v>1131</v>
      </c>
      <c r="F89" s="38">
        <v>690</v>
      </c>
      <c r="G89" s="38">
        <v>4383.5</v>
      </c>
      <c r="H89" s="38">
        <f t="shared" si="12"/>
        <v>0.61007957559681703</v>
      </c>
      <c r="I89" s="38">
        <f t="shared" si="13"/>
        <v>6.352898550724638</v>
      </c>
    </row>
    <row r="90" spans="2:9" x14ac:dyDescent="0.25">
      <c r="B90" s="20"/>
      <c r="C90" s="21" t="s">
        <v>35</v>
      </c>
      <c r="D90" s="29"/>
      <c r="E90" s="37">
        <v>400</v>
      </c>
      <c r="F90" s="37">
        <v>279.2</v>
      </c>
      <c r="G90" s="37">
        <v>1577.8</v>
      </c>
      <c r="H90" s="37">
        <f>+AVERAGE(H91:H95)</f>
        <v>0.55840000000000001</v>
      </c>
      <c r="I90" s="37">
        <f>+AVERAGE(I91:I95)</f>
        <v>4.5228765068932661</v>
      </c>
    </row>
    <row r="91" spans="2:9" x14ac:dyDescent="0.25">
      <c r="B91" s="20"/>
      <c r="C91" s="23"/>
      <c r="D91" s="30" t="s">
        <v>7</v>
      </c>
      <c r="E91" s="38">
        <v>500</v>
      </c>
      <c r="F91" s="38">
        <v>352</v>
      </c>
      <c r="G91" s="38">
        <v>1750.3999999999999</v>
      </c>
      <c r="H91" s="38">
        <f t="shared" si="12"/>
        <v>0.70399999999999996</v>
      </c>
      <c r="I91" s="38">
        <f t="shared" si="13"/>
        <v>4.9727272727272727</v>
      </c>
    </row>
    <row r="92" spans="2:9" x14ac:dyDescent="0.25">
      <c r="B92" s="20"/>
      <c r="C92" s="23"/>
      <c r="D92" s="30" t="s">
        <v>8</v>
      </c>
      <c r="E92" s="38">
        <v>500</v>
      </c>
      <c r="F92" s="38">
        <v>345</v>
      </c>
      <c r="G92" s="38">
        <v>1994.6</v>
      </c>
      <c r="H92" s="38">
        <f t="shared" si="12"/>
        <v>0.69</v>
      </c>
      <c r="I92" s="38">
        <f t="shared" si="13"/>
        <v>5.781449275362319</v>
      </c>
    </row>
    <row r="93" spans="2:9" x14ac:dyDescent="0.25">
      <c r="B93" s="20"/>
      <c r="C93" s="23"/>
      <c r="D93" s="30" t="s">
        <v>9</v>
      </c>
      <c r="E93" s="38">
        <v>500</v>
      </c>
      <c r="F93" s="38">
        <v>352</v>
      </c>
      <c r="G93" s="38">
        <v>2007</v>
      </c>
      <c r="H93" s="38">
        <f t="shared" si="12"/>
        <v>0.70399999999999996</v>
      </c>
      <c r="I93" s="38">
        <f t="shared" si="13"/>
        <v>5.7017045454545459</v>
      </c>
    </row>
    <row r="94" spans="2:9" x14ac:dyDescent="0.25">
      <c r="B94" s="20"/>
      <c r="C94" s="23"/>
      <c r="D94" s="30" t="s">
        <v>10</v>
      </c>
      <c r="E94" s="38">
        <v>500</v>
      </c>
      <c r="F94" s="38">
        <v>347</v>
      </c>
      <c r="G94" s="38">
        <v>2137</v>
      </c>
      <c r="H94" s="38">
        <f t="shared" si="12"/>
        <v>0.69399999999999995</v>
      </c>
      <c r="I94" s="38">
        <f t="shared" si="13"/>
        <v>6.1585014409221905</v>
      </c>
    </row>
    <row r="95" spans="2:9" x14ac:dyDescent="0.25">
      <c r="B95" s="20"/>
      <c r="C95" s="23"/>
      <c r="D95" s="30" t="s">
        <v>11</v>
      </c>
      <c r="E95" s="38">
        <v>0</v>
      </c>
      <c r="F95" s="38">
        <v>0</v>
      </c>
      <c r="G95" s="38">
        <v>0</v>
      </c>
      <c r="H95" s="38">
        <f t="shared" si="12"/>
        <v>0</v>
      </c>
      <c r="I95" s="38">
        <f t="shared" si="13"/>
        <v>0</v>
      </c>
    </row>
    <row r="96" spans="2:9" x14ac:dyDescent="0.25">
      <c r="B96" s="20"/>
      <c r="C96" s="21" t="s">
        <v>36</v>
      </c>
      <c r="D96" s="29"/>
      <c r="E96" s="37">
        <v>120</v>
      </c>
      <c r="F96" s="37">
        <v>90</v>
      </c>
      <c r="G96" s="37">
        <v>501.34</v>
      </c>
      <c r="H96" s="37">
        <f>+AVERAGE(H97:H101)</f>
        <v>0.75000000000000011</v>
      </c>
      <c r="I96" s="37">
        <f>+AVERAGE(I97:I101)</f>
        <v>5.4979929089627602</v>
      </c>
    </row>
    <row r="97" spans="2:9" x14ac:dyDescent="0.25">
      <c r="B97" s="20"/>
      <c r="C97" s="23"/>
      <c r="D97" s="30" t="s">
        <v>7</v>
      </c>
      <c r="E97" s="38">
        <v>120</v>
      </c>
      <c r="F97" s="38">
        <v>79</v>
      </c>
      <c r="G97" s="38">
        <v>358.79999999999995</v>
      </c>
      <c r="H97" s="38">
        <f t="shared" si="12"/>
        <v>0.65833333333333333</v>
      </c>
      <c r="I97" s="38">
        <f t="shared" si="13"/>
        <v>4.5417721518987335</v>
      </c>
    </row>
    <row r="98" spans="2:9" x14ac:dyDescent="0.25">
      <c r="B98" s="20"/>
      <c r="C98" s="23"/>
      <c r="D98" s="30" t="s">
        <v>8</v>
      </c>
      <c r="E98" s="38">
        <v>120</v>
      </c>
      <c r="F98" s="38">
        <v>85</v>
      </c>
      <c r="G98" s="38">
        <v>463.4</v>
      </c>
      <c r="H98" s="38">
        <f t="shared" si="12"/>
        <v>0.70833333333333337</v>
      </c>
      <c r="I98" s="38">
        <f t="shared" si="13"/>
        <v>5.4517647058823524</v>
      </c>
    </row>
    <row r="99" spans="2:9" x14ac:dyDescent="0.25">
      <c r="B99" s="20"/>
      <c r="C99" s="23"/>
      <c r="D99" s="30" t="s">
        <v>9</v>
      </c>
      <c r="E99" s="38">
        <v>120</v>
      </c>
      <c r="F99" s="38">
        <v>88</v>
      </c>
      <c r="G99" s="38">
        <v>481.00000000000006</v>
      </c>
      <c r="H99" s="38">
        <f t="shared" si="12"/>
        <v>0.73333333333333328</v>
      </c>
      <c r="I99" s="38">
        <f t="shared" si="13"/>
        <v>5.4659090909090917</v>
      </c>
    </row>
    <row r="100" spans="2:9" x14ac:dyDescent="0.25">
      <c r="B100" s="20"/>
      <c r="C100" s="23"/>
      <c r="D100" s="30" t="s">
        <v>10</v>
      </c>
      <c r="E100" s="38">
        <v>120</v>
      </c>
      <c r="F100" s="38">
        <v>83</v>
      </c>
      <c r="G100" s="38">
        <v>466.9</v>
      </c>
      <c r="H100" s="38">
        <f t="shared" si="12"/>
        <v>0.69166666666666665</v>
      </c>
      <c r="I100" s="38">
        <f t="shared" si="13"/>
        <v>5.6253012048192765</v>
      </c>
    </row>
    <row r="101" spans="2:9" x14ac:dyDescent="0.25">
      <c r="B101" s="20"/>
      <c r="C101" s="23"/>
      <c r="D101" s="30" t="s">
        <v>11</v>
      </c>
      <c r="E101" s="38">
        <v>120</v>
      </c>
      <c r="F101" s="38">
        <v>115</v>
      </c>
      <c r="G101" s="38">
        <v>736.6</v>
      </c>
      <c r="H101" s="38">
        <f t="shared" si="12"/>
        <v>0.95833333333333337</v>
      </c>
      <c r="I101" s="38">
        <f t="shared" si="13"/>
        <v>6.4052173913043484</v>
      </c>
    </row>
    <row r="102" spans="2:9" x14ac:dyDescent="0.25">
      <c r="B102" s="20"/>
      <c r="C102" s="24" t="s">
        <v>12</v>
      </c>
      <c r="D102" s="29"/>
      <c r="E102" s="37">
        <v>173</v>
      </c>
      <c r="F102" s="37">
        <v>129.4</v>
      </c>
      <c r="G102" s="37">
        <v>726.2</v>
      </c>
      <c r="H102" s="37">
        <f>+AVERAGE(H103:H107)</f>
        <v>0.74797687861271667</v>
      </c>
      <c r="I102" s="37">
        <f>+AVERAGE(I103:I107)</f>
        <v>5.6002030724682914</v>
      </c>
    </row>
    <row r="103" spans="2:9" x14ac:dyDescent="0.25">
      <c r="B103" s="20"/>
      <c r="C103" s="20"/>
      <c r="D103" s="30" t="s">
        <v>7</v>
      </c>
      <c r="E103" s="38">
        <v>173</v>
      </c>
      <c r="F103" s="38">
        <v>123</v>
      </c>
      <c r="G103" s="38">
        <v>538</v>
      </c>
      <c r="H103" s="38">
        <f t="shared" si="12"/>
        <v>0.71098265895953761</v>
      </c>
      <c r="I103" s="38">
        <f t="shared" si="13"/>
        <v>4.3739837398373984</v>
      </c>
    </row>
    <row r="104" spans="2:9" x14ac:dyDescent="0.25">
      <c r="B104" s="20"/>
      <c r="C104" s="20"/>
      <c r="D104" s="30" t="s">
        <v>8</v>
      </c>
      <c r="E104" s="38">
        <v>173</v>
      </c>
      <c r="F104" s="38">
        <v>130</v>
      </c>
      <c r="G104" s="38">
        <v>655</v>
      </c>
      <c r="H104" s="38">
        <f t="shared" si="12"/>
        <v>0.75144508670520227</v>
      </c>
      <c r="I104" s="38">
        <f t="shared" si="13"/>
        <v>5.0384615384615383</v>
      </c>
    </row>
    <row r="105" spans="2:9" x14ac:dyDescent="0.25">
      <c r="B105" s="20"/>
      <c r="C105" s="20"/>
      <c r="D105" s="30" t="s">
        <v>9</v>
      </c>
      <c r="E105" s="38">
        <v>173</v>
      </c>
      <c r="F105" s="38">
        <v>135</v>
      </c>
      <c r="G105" s="38">
        <v>761</v>
      </c>
      <c r="H105" s="38">
        <f t="shared" si="12"/>
        <v>0.78034682080924855</v>
      </c>
      <c r="I105" s="38">
        <f t="shared" si="13"/>
        <v>5.6370370370370368</v>
      </c>
    </row>
    <row r="106" spans="2:9" x14ac:dyDescent="0.25">
      <c r="B106" s="20"/>
      <c r="C106" s="20"/>
      <c r="D106" s="31" t="s">
        <v>10</v>
      </c>
      <c r="E106" s="38">
        <v>173</v>
      </c>
      <c r="F106" s="38">
        <v>132</v>
      </c>
      <c r="G106" s="38">
        <v>848.90000000000009</v>
      </c>
      <c r="H106" s="38">
        <f t="shared" si="12"/>
        <v>0.76300578034682076</v>
      </c>
      <c r="I106" s="38">
        <f t="shared" si="13"/>
        <v>6.4310606060606066</v>
      </c>
    </row>
    <row r="107" spans="2:9" x14ac:dyDescent="0.25">
      <c r="B107" s="20"/>
      <c r="C107" s="20"/>
      <c r="D107" s="30" t="s">
        <v>11</v>
      </c>
      <c r="E107" s="38">
        <v>173</v>
      </c>
      <c r="F107" s="38">
        <v>127</v>
      </c>
      <c r="G107" s="38">
        <v>828.1</v>
      </c>
      <c r="H107" s="38">
        <f t="shared" si="12"/>
        <v>0.73410404624277459</v>
      </c>
      <c r="I107" s="38">
        <f t="shared" si="13"/>
        <v>6.5204724409448822</v>
      </c>
    </row>
    <row r="108" spans="2:9" x14ac:dyDescent="0.25">
      <c r="B108" s="20"/>
      <c r="C108" s="24" t="s">
        <v>37</v>
      </c>
      <c r="D108" s="29"/>
      <c r="E108" s="37">
        <v>51.7</v>
      </c>
      <c r="F108" s="37">
        <v>44</v>
      </c>
      <c r="G108" s="37">
        <v>278.60000000000002</v>
      </c>
      <c r="H108" s="37">
        <f>+AVERAGE(H109:H113)</f>
        <v>0.85292929292929287</v>
      </c>
      <c r="I108" s="37">
        <f>+AVERAGE(I109:I113)</f>
        <v>6.3356881624925858</v>
      </c>
    </row>
    <row r="109" spans="2:9" x14ac:dyDescent="0.25">
      <c r="B109" s="20"/>
      <c r="C109" s="20"/>
      <c r="D109" s="30" t="s">
        <v>7</v>
      </c>
      <c r="E109" s="38">
        <v>55</v>
      </c>
      <c r="F109" s="38">
        <v>42</v>
      </c>
      <c r="G109" s="38">
        <v>247.1</v>
      </c>
      <c r="H109" s="38">
        <f t="shared" si="12"/>
        <v>0.76363636363636367</v>
      </c>
      <c r="I109" s="38">
        <f t="shared" si="13"/>
        <v>5.8833333333333329</v>
      </c>
    </row>
    <row r="110" spans="2:9" x14ac:dyDescent="0.25">
      <c r="B110" s="20"/>
      <c r="C110" s="20"/>
      <c r="D110" s="30" t="s">
        <v>8</v>
      </c>
      <c r="E110" s="38">
        <v>55</v>
      </c>
      <c r="F110" s="38">
        <v>47</v>
      </c>
      <c r="G110" s="38">
        <v>284</v>
      </c>
      <c r="H110" s="38">
        <f t="shared" si="12"/>
        <v>0.8545454545454545</v>
      </c>
      <c r="I110" s="38">
        <f t="shared" si="13"/>
        <v>6.042553191489362</v>
      </c>
    </row>
    <row r="111" spans="2:9" x14ac:dyDescent="0.25">
      <c r="B111" s="20"/>
      <c r="C111" s="20"/>
      <c r="D111" s="30" t="s">
        <v>9</v>
      </c>
      <c r="E111" s="38">
        <v>49.5</v>
      </c>
      <c r="F111" s="38">
        <v>43</v>
      </c>
      <c r="G111" s="38">
        <v>266.10000000000002</v>
      </c>
      <c r="H111" s="38">
        <f t="shared" si="12"/>
        <v>0.86868686868686873</v>
      </c>
      <c r="I111" s="38">
        <f t="shared" si="13"/>
        <v>6.188372093023256</v>
      </c>
    </row>
    <row r="112" spans="2:9" x14ac:dyDescent="0.25">
      <c r="B112" s="20"/>
      <c r="C112" s="20"/>
      <c r="D112" s="30" t="s">
        <v>10</v>
      </c>
      <c r="E112" s="38">
        <v>49.5</v>
      </c>
      <c r="F112" s="38">
        <v>42</v>
      </c>
      <c r="G112" s="38">
        <v>295.60000000000002</v>
      </c>
      <c r="H112" s="38">
        <f t="shared" si="12"/>
        <v>0.84848484848484851</v>
      </c>
      <c r="I112" s="38">
        <f t="shared" si="13"/>
        <v>7.0380952380952388</v>
      </c>
    </row>
    <row r="113" spans="2:9" x14ac:dyDescent="0.25">
      <c r="B113" s="20"/>
      <c r="C113" s="20"/>
      <c r="D113" s="31" t="s">
        <v>11</v>
      </c>
      <c r="E113" s="38">
        <v>49.5</v>
      </c>
      <c r="F113" s="38">
        <v>46</v>
      </c>
      <c r="G113" s="38">
        <v>300.20000000000005</v>
      </c>
      <c r="H113" s="38">
        <f t="shared" si="12"/>
        <v>0.92929292929292928</v>
      </c>
      <c r="I113" s="38">
        <f t="shared" si="13"/>
        <v>6.5260869565217403</v>
      </c>
    </row>
    <row r="114" spans="2:9" x14ac:dyDescent="0.25">
      <c r="B114" s="20"/>
      <c r="C114" s="21" t="s">
        <v>38</v>
      </c>
      <c r="D114" s="29"/>
      <c r="E114" s="37">
        <v>97</v>
      </c>
      <c r="F114" s="37">
        <v>70.400000000000006</v>
      </c>
      <c r="G114" s="37">
        <v>377.02</v>
      </c>
      <c r="H114" s="37">
        <f>+AVERAGE(H115:H119)</f>
        <v>0.72577319587628863</v>
      </c>
      <c r="I114" s="37">
        <f>+AVERAGE(I115:I119)</f>
        <v>5.3346248112725059</v>
      </c>
    </row>
    <row r="115" spans="2:9" x14ac:dyDescent="0.25">
      <c r="B115" s="20"/>
      <c r="C115" s="23"/>
      <c r="D115" s="30" t="s">
        <v>7</v>
      </c>
      <c r="E115" s="38">
        <v>97</v>
      </c>
      <c r="F115" s="38">
        <v>66</v>
      </c>
      <c r="G115" s="38">
        <v>280.5</v>
      </c>
      <c r="H115" s="38">
        <f t="shared" si="12"/>
        <v>0.68041237113402064</v>
      </c>
      <c r="I115" s="38">
        <f t="shared" si="13"/>
        <v>4.25</v>
      </c>
    </row>
    <row r="116" spans="2:9" x14ac:dyDescent="0.25">
      <c r="B116" s="20"/>
      <c r="C116" s="23"/>
      <c r="D116" s="30" t="s">
        <v>8</v>
      </c>
      <c r="E116" s="38">
        <v>97</v>
      </c>
      <c r="F116" s="38">
        <v>70</v>
      </c>
      <c r="G116" s="38">
        <v>340</v>
      </c>
      <c r="H116" s="38">
        <f t="shared" si="12"/>
        <v>0.72164948453608246</v>
      </c>
      <c r="I116" s="38">
        <f t="shared" si="13"/>
        <v>4.8571428571428568</v>
      </c>
    </row>
    <row r="117" spans="2:9" x14ac:dyDescent="0.25">
      <c r="B117" s="20"/>
      <c r="C117" s="23"/>
      <c r="D117" s="30" t="s">
        <v>9</v>
      </c>
      <c r="E117" s="38">
        <v>97</v>
      </c>
      <c r="F117" s="38">
        <v>73</v>
      </c>
      <c r="G117" s="38">
        <v>419.6</v>
      </c>
      <c r="H117" s="38">
        <f t="shared" si="12"/>
        <v>0.75257731958762886</v>
      </c>
      <c r="I117" s="38">
        <f t="shared" si="13"/>
        <v>5.7479452054794526</v>
      </c>
    </row>
    <row r="118" spans="2:9" x14ac:dyDescent="0.25">
      <c r="B118" s="20"/>
      <c r="C118" s="23"/>
      <c r="D118" s="30" t="s">
        <v>10</v>
      </c>
      <c r="E118" s="38">
        <v>97</v>
      </c>
      <c r="F118" s="38">
        <v>72</v>
      </c>
      <c r="G118" s="38">
        <v>426.2</v>
      </c>
      <c r="H118" s="38">
        <f t="shared" si="12"/>
        <v>0.74226804123711343</v>
      </c>
      <c r="I118" s="38">
        <f t="shared" si="13"/>
        <v>5.9194444444444443</v>
      </c>
    </row>
    <row r="119" spans="2:9" x14ac:dyDescent="0.25">
      <c r="B119" s="20"/>
      <c r="C119" s="23"/>
      <c r="D119" s="30" t="s">
        <v>11</v>
      </c>
      <c r="E119" s="38">
        <v>97</v>
      </c>
      <c r="F119" s="38">
        <v>71</v>
      </c>
      <c r="G119" s="38">
        <v>418.79999999999995</v>
      </c>
      <c r="H119" s="38">
        <f t="shared" si="12"/>
        <v>0.73195876288659789</v>
      </c>
      <c r="I119" s="38">
        <f t="shared" si="13"/>
        <v>5.8985915492957739</v>
      </c>
    </row>
    <row r="120" spans="2:9" x14ac:dyDescent="0.25">
      <c r="B120" s="20"/>
      <c r="C120" s="21" t="s">
        <v>39</v>
      </c>
      <c r="D120" s="29"/>
      <c r="E120" s="37">
        <v>365</v>
      </c>
      <c r="F120" s="37">
        <v>263.60000000000002</v>
      </c>
      <c r="G120" s="37">
        <v>1520.7600000000002</v>
      </c>
      <c r="H120" s="37">
        <f>+AVERAGE(H121:H125)</f>
        <v>0.72219178082191782</v>
      </c>
      <c r="I120" s="37">
        <f>+AVERAGE(I121:I125)</f>
        <v>5.7500760425139417</v>
      </c>
    </row>
    <row r="121" spans="2:9" x14ac:dyDescent="0.25">
      <c r="B121" s="20"/>
      <c r="C121" s="23"/>
      <c r="D121" s="30" t="s">
        <v>7</v>
      </c>
      <c r="E121" s="38">
        <v>365</v>
      </c>
      <c r="F121" s="38">
        <v>250</v>
      </c>
      <c r="G121" s="38">
        <v>1182.5999999999999</v>
      </c>
      <c r="H121" s="38">
        <f t="shared" si="12"/>
        <v>0.68493150684931503</v>
      </c>
      <c r="I121" s="38">
        <f t="shared" si="13"/>
        <v>4.7303999999999995</v>
      </c>
    </row>
    <row r="122" spans="2:9" x14ac:dyDescent="0.25">
      <c r="B122" s="20"/>
      <c r="C122" s="23"/>
      <c r="D122" s="30" t="s">
        <v>8</v>
      </c>
      <c r="E122" s="38">
        <v>365</v>
      </c>
      <c r="F122" s="38">
        <v>258</v>
      </c>
      <c r="G122" s="38">
        <v>1371.6</v>
      </c>
      <c r="H122" s="38">
        <f t="shared" si="12"/>
        <v>0.70684931506849313</v>
      </c>
      <c r="I122" s="38">
        <f t="shared" si="13"/>
        <v>5.3162790697674414</v>
      </c>
    </row>
    <row r="123" spans="2:9" x14ac:dyDescent="0.25">
      <c r="B123" s="20"/>
      <c r="C123" s="23"/>
      <c r="D123" s="30" t="s">
        <v>9</v>
      </c>
      <c r="E123" s="38">
        <v>365</v>
      </c>
      <c r="F123" s="38">
        <v>267</v>
      </c>
      <c r="G123" s="38">
        <v>1670.4</v>
      </c>
      <c r="H123" s="38">
        <f t="shared" si="12"/>
        <v>0.73150684931506849</v>
      </c>
      <c r="I123" s="38">
        <f t="shared" si="13"/>
        <v>6.2561797752808994</v>
      </c>
    </row>
    <row r="124" spans="2:9" x14ac:dyDescent="0.25">
      <c r="B124" s="20"/>
      <c r="C124" s="23"/>
      <c r="D124" s="30" t="s">
        <v>10</v>
      </c>
      <c r="E124" s="38">
        <v>365</v>
      </c>
      <c r="F124" s="38">
        <v>270</v>
      </c>
      <c r="G124" s="38">
        <v>1707.6</v>
      </c>
      <c r="H124" s="38">
        <f t="shared" si="12"/>
        <v>0.73972602739726023</v>
      </c>
      <c r="I124" s="38">
        <f t="shared" si="13"/>
        <v>6.3244444444444445</v>
      </c>
    </row>
    <row r="125" spans="2:9" x14ac:dyDescent="0.25">
      <c r="B125" s="20"/>
      <c r="C125" s="23"/>
      <c r="D125" s="30" t="s">
        <v>11</v>
      </c>
      <c r="E125" s="38">
        <v>365</v>
      </c>
      <c r="F125" s="38">
        <v>273</v>
      </c>
      <c r="G125" s="38">
        <v>1671.6</v>
      </c>
      <c r="H125" s="38">
        <f t="shared" si="12"/>
        <v>0.74794520547945209</v>
      </c>
      <c r="I125" s="38">
        <f t="shared" si="13"/>
        <v>6.1230769230769226</v>
      </c>
    </row>
    <row r="126" spans="2:9" x14ac:dyDescent="0.25">
      <c r="B126" s="20"/>
      <c r="C126" s="21" t="s">
        <v>40</v>
      </c>
      <c r="D126" s="29"/>
      <c r="E126" s="37">
        <v>16.8</v>
      </c>
      <c r="F126" s="37">
        <v>12</v>
      </c>
      <c r="G126" s="37">
        <v>68.38</v>
      </c>
      <c r="H126" s="37">
        <f>+AVERAGE(H127:H131)</f>
        <v>0.5714285714285714</v>
      </c>
      <c r="I126" s="37">
        <f>+AVERAGE(I127:I131)</f>
        <v>4.552142857142857</v>
      </c>
    </row>
    <row r="127" spans="2:9" x14ac:dyDescent="0.25">
      <c r="B127" s="20"/>
      <c r="C127" s="23"/>
      <c r="D127" s="30" t="s">
        <v>7</v>
      </c>
      <c r="E127" s="38">
        <v>21</v>
      </c>
      <c r="F127" s="38">
        <v>15</v>
      </c>
      <c r="G127" s="38">
        <v>67.5</v>
      </c>
      <c r="H127" s="38">
        <f t="shared" si="12"/>
        <v>0.7142857142857143</v>
      </c>
      <c r="I127" s="38">
        <f t="shared" si="13"/>
        <v>4.5</v>
      </c>
    </row>
    <row r="128" spans="2:9" x14ac:dyDescent="0.25">
      <c r="B128" s="20"/>
      <c r="C128" s="23"/>
      <c r="D128" s="30" t="s">
        <v>8</v>
      </c>
      <c r="E128" s="38">
        <v>21</v>
      </c>
      <c r="F128" s="38">
        <v>14</v>
      </c>
      <c r="G128" s="38">
        <v>81</v>
      </c>
      <c r="H128" s="38">
        <f t="shared" si="12"/>
        <v>0.66666666666666663</v>
      </c>
      <c r="I128" s="38">
        <f t="shared" si="13"/>
        <v>5.7857142857142856</v>
      </c>
    </row>
    <row r="129" spans="2:9" x14ac:dyDescent="0.25">
      <c r="B129" s="20"/>
      <c r="C129" s="23"/>
      <c r="D129" s="30" t="s">
        <v>9</v>
      </c>
      <c r="E129" s="38">
        <v>21</v>
      </c>
      <c r="F129" s="38">
        <v>15</v>
      </c>
      <c r="G129" s="38">
        <v>93</v>
      </c>
      <c r="H129" s="38">
        <f t="shared" si="12"/>
        <v>0.7142857142857143</v>
      </c>
      <c r="I129" s="38">
        <f t="shared" si="13"/>
        <v>6.2</v>
      </c>
    </row>
    <row r="130" spans="2:9" x14ac:dyDescent="0.25">
      <c r="B130" s="20"/>
      <c r="C130" s="23"/>
      <c r="D130" s="30" t="s">
        <v>10</v>
      </c>
      <c r="E130" s="38">
        <v>21</v>
      </c>
      <c r="F130" s="38">
        <v>16</v>
      </c>
      <c r="G130" s="38">
        <v>100.4</v>
      </c>
      <c r="H130" s="38">
        <f t="shared" ref="H130:H190" si="15">+IF(E130=0,0,F130/E130)</f>
        <v>0.76190476190476186</v>
      </c>
      <c r="I130" s="38">
        <f t="shared" ref="I130:I190" si="16">+IF(F130=0,0,G130/F130)</f>
        <v>6.2750000000000004</v>
      </c>
    </row>
    <row r="131" spans="2:9" x14ac:dyDescent="0.25">
      <c r="B131" s="20"/>
      <c r="C131" s="23"/>
      <c r="D131" s="30" t="s">
        <v>11</v>
      </c>
      <c r="E131" s="38">
        <v>0</v>
      </c>
      <c r="F131" s="38">
        <v>0</v>
      </c>
      <c r="G131" s="38">
        <v>0</v>
      </c>
      <c r="H131" s="38">
        <f t="shared" si="15"/>
        <v>0</v>
      </c>
      <c r="I131" s="38">
        <f t="shared" si="16"/>
        <v>0</v>
      </c>
    </row>
    <row r="132" spans="2:9" x14ac:dyDescent="0.25">
      <c r="B132" s="20"/>
      <c r="C132" s="21" t="s">
        <v>41</v>
      </c>
      <c r="D132" s="29"/>
      <c r="E132" s="37">
        <v>290</v>
      </c>
      <c r="F132" s="37">
        <v>199</v>
      </c>
      <c r="G132" s="37">
        <v>1223.78</v>
      </c>
      <c r="H132" s="37">
        <f>+AVERAGE(H133:H137)</f>
        <v>0.68620689655172418</v>
      </c>
      <c r="I132" s="37">
        <f>+AVERAGE(I133:I137)</f>
        <v>6.1479313139466196</v>
      </c>
    </row>
    <row r="133" spans="2:9" x14ac:dyDescent="0.25">
      <c r="B133" s="20"/>
      <c r="C133" s="23"/>
      <c r="D133" s="30" t="s">
        <v>7</v>
      </c>
      <c r="E133" s="38">
        <v>290</v>
      </c>
      <c r="F133" s="38">
        <v>201</v>
      </c>
      <c r="G133" s="38">
        <v>1159.8</v>
      </c>
      <c r="H133" s="38">
        <f t="shared" si="15"/>
        <v>0.69310344827586212</v>
      </c>
      <c r="I133" s="38">
        <f t="shared" si="16"/>
        <v>5.7701492537313435</v>
      </c>
    </row>
    <row r="134" spans="2:9" x14ac:dyDescent="0.25">
      <c r="B134" s="20"/>
      <c r="C134" s="23"/>
      <c r="D134" s="30" t="s">
        <v>8</v>
      </c>
      <c r="E134" s="38">
        <v>290</v>
      </c>
      <c r="F134" s="38">
        <v>190</v>
      </c>
      <c r="G134" s="38">
        <v>1143</v>
      </c>
      <c r="H134" s="38">
        <f t="shared" si="15"/>
        <v>0.65517241379310343</v>
      </c>
      <c r="I134" s="38">
        <f t="shared" si="16"/>
        <v>6.0157894736842108</v>
      </c>
    </row>
    <row r="135" spans="2:9" x14ac:dyDescent="0.25">
      <c r="B135" s="20"/>
      <c r="C135" s="23"/>
      <c r="D135" s="30" t="s">
        <v>9</v>
      </c>
      <c r="E135" s="38">
        <v>290</v>
      </c>
      <c r="F135" s="38">
        <v>196</v>
      </c>
      <c r="G135" s="38">
        <v>1238.5</v>
      </c>
      <c r="H135" s="38">
        <f t="shared" si="15"/>
        <v>0.67586206896551726</v>
      </c>
      <c r="I135" s="38">
        <f t="shared" si="16"/>
        <v>6.3188775510204085</v>
      </c>
    </row>
    <row r="136" spans="2:9" x14ac:dyDescent="0.25">
      <c r="B136" s="20"/>
      <c r="C136" s="23"/>
      <c r="D136" s="30" t="s">
        <v>10</v>
      </c>
      <c r="E136" s="38">
        <v>290</v>
      </c>
      <c r="F136" s="38">
        <v>201</v>
      </c>
      <c r="G136" s="38">
        <v>1266.7</v>
      </c>
      <c r="H136" s="38">
        <f t="shared" si="15"/>
        <v>0.69310344827586212</v>
      </c>
      <c r="I136" s="38">
        <f t="shared" si="16"/>
        <v>6.301990049751244</v>
      </c>
    </row>
    <row r="137" spans="2:9" x14ac:dyDescent="0.25">
      <c r="B137" s="20"/>
      <c r="C137" s="23"/>
      <c r="D137" s="30" t="s">
        <v>11</v>
      </c>
      <c r="E137" s="38">
        <v>290</v>
      </c>
      <c r="F137" s="38">
        <v>207</v>
      </c>
      <c r="G137" s="38">
        <v>1310.9</v>
      </c>
      <c r="H137" s="38">
        <f t="shared" si="15"/>
        <v>0.71379310344827585</v>
      </c>
      <c r="I137" s="38">
        <f t="shared" si="16"/>
        <v>6.332850241545894</v>
      </c>
    </row>
    <row r="138" spans="2:9" x14ac:dyDescent="0.25">
      <c r="B138" s="20"/>
      <c r="C138" s="24" t="s">
        <v>42</v>
      </c>
      <c r="D138" s="29"/>
      <c r="E138" s="37">
        <v>53</v>
      </c>
      <c r="F138" s="37">
        <v>45.8</v>
      </c>
      <c r="G138" s="37">
        <v>271.94</v>
      </c>
      <c r="H138" s="37">
        <f>+AVERAGE(H139:H143)</f>
        <v>0.86415094339622645</v>
      </c>
      <c r="I138" s="37">
        <f>+AVERAGE(I139:I143)</f>
        <v>6.0392157392026578</v>
      </c>
    </row>
    <row r="139" spans="2:9" x14ac:dyDescent="0.25">
      <c r="B139" s="20"/>
      <c r="C139" s="20"/>
      <c r="D139" s="31" t="s">
        <v>7</v>
      </c>
      <c r="E139" s="38">
        <v>53</v>
      </c>
      <c r="F139" s="38">
        <v>64</v>
      </c>
      <c r="G139" s="38">
        <v>319.89999999999998</v>
      </c>
      <c r="H139" s="38">
        <f t="shared" si="15"/>
        <v>1.2075471698113207</v>
      </c>
      <c r="I139" s="38">
        <f t="shared" si="16"/>
        <v>4.9984374999999996</v>
      </c>
    </row>
    <row r="140" spans="2:9" x14ac:dyDescent="0.25">
      <c r="B140" s="20"/>
      <c r="C140" s="20"/>
      <c r="D140" s="30" t="s">
        <v>8</v>
      </c>
      <c r="E140" s="38">
        <v>53</v>
      </c>
      <c r="F140" s="38">
        <v>43</v>
      </c>
      <c r="G140" s="38">
        <v>274.3</v>
      </c>
      <c r="H140" s="38">
        <f t="shared" si="15"/>
        <v>0.81132075471698117</v>
      </c>
      <c r="I140" s="38">
        <f t="shared" si="16"/>
        <v>6.3790697674418606</v>
      </c>
    </row>
    <row r="141" spans="2:9" x14ac:dyDescent="0.25">
      <c r="B141" s="20"/>
      <c r="C141" s="20"/>
      <c r="D141" s="30" t="s">
        <v>9</v>
      </c>
      <c r="E141" s="38">
        <v>53</v>
      </c>
      <c r="F141" s="38">
        <v>40</v>
      </c>
      <c r="G141" s="38">
        <v>245.8</v>
      </c>
      <c r="H141" s="38">
        <f t="shared" si="15"/>
        <v>0.75471698113207553</v>
      </c>
      <c r="I141" s="38">
        <f t="shared" si="16"/>
        <v>6.1450000000000005</v>
      </c>
    </row>
    <row r="142" spans="2:9" x14ac:dyDescent="0.25">
      <c r="B142" s="20"/>
      <c r="C142" s="20"/>
      <c r="D142" s="30" t="s">
        <v>10</v>
      </c>
      <c r="E142" s="38">
        <v>53</v>
      </c>
      <c r="F142" s="38">
        <v>42</v>
      </c>
      <c r="G142" s="38">
        <v>267.89999999999998</v>
      </c>
      <c r="H142" s="38">
        <f t="shared" si="15"/>
        <v>0.79245283018867929</v>
      </c>
      <c r="I142" s="38">
        <f t="shared" si="16"/>
        <v>6.3785714285714281</v>
      </c>
    </row>
    <row r="143" spans="2:9" x14ac:dyDescent="0.25">
      <c r="B143" s="20"/>
      <c r="C143" s="20"/>
      <c r="D143" s="30" t="s">
        <v>11</v>
      </c>
      <c r="E143" s="38">
        <v>53</v>
      </c>
      <c r="F143" s="38">
        <v>40</v>
      </c>
      <c r="G143" s="38">
        <v>251.8</v>
      </c>
      <c r="H143" s="38">
        <f t="shared" si="15"/>
        <v>0.75471698113207553</v>
      </c>
      <c r="I143" s="38">
        <f t="shared" si="16"/>
        <v>6.2949999999999999</v>
      </c>
    </row>
    <row r="144" spans="2:9" x14ac:dyDescent="0.25">
      <c r="B144" s="20"/>
      <c r="C144" s="21" t="s">
        <v>43</v>
      </c>
      <c r="D144" s="29"/>
      <c r="E144" s="37">
        <v>380</v>
      </c>
      <c r="F144" s="37">
        <v>240.2</v>
      </c>
      <c r="G144" s="37">
        <v>1419.28</v>
      </c>
      <c r="H144" s="37">
        <f>+AVERAGE(H145:H149)</f>
        <v>0.63462141348054257</v>
      </c>
      <c r="I144" s="37">
        <f>+AVERAGE(I145:I149)</f>
        <v>5.8452554038406479</v>
      </c>
    </row>
    <row r="145" spans="2:9" x14ac:dyDescent="0.25">
      <c r="B145" s="20"/>
      <c r="C145" s="23"/>
      <c r="D145" s="30" t="s">
        <v>7</v>
      </c>
      <c r="E145" s="38">
        <v>292</v>
      </c>
      <c r="F145" s="38">
        <v>198</v>
      </c>
      <c r="G145" s="38">
        <v>894.8</v>
      </c>
      <c r="H145" s="38">
        <f t="shared" si="15"/>
        <v>0.67808219178082196</v>
      </c>
      <c r="I145" s="38">
        <f t="shared" si="16"/>
        <v>4.5191919191919192</v>
      </c>
    </row>
    <row r="146" spans="2:9" x14ac:dyDescent="0.25">
      <c r="B146" s="20"/>
      <c r="C146" s="23"/>
      <c r="D146" s="30" t="s">
        <v>8</v>
      </c>
      <c r="E146" s="38">
        <v>402</v>
      </c>
      <c r="F146" s="38">
        <v>236</v>
      </c>
      <c r="G146" s="38">
        <v>1404</v>
      </c>
      <c r="H146" s="38">
        <f t="shared" si="15"/>
        <v>0.58706467661691542</v>
      </c>
      <c r="I146" s="38">
        <f t="shared" si="16"/>
        <v>5.9491525423728815</v>
      </c>
    </row>
    <row r="147" spans="2:9" x14ac:dyDescent="0.25">
      <c r="B147" s="20"/>
      <c r="C147" s="23"/>
      <c r="D147" s="30" t="s">
        <v>9</v>
      </c>
      <c r="E147" s="38">
        <v>402</v>
      </c>
      <c r="F147" s="38">
        <v>252</v>
      </c>
      <c r="G147" s="38">
        <v>1531.2</v>
      </c>
      <c r="H147" s="38">
        <f t="shared" si="15"/>
        <v>0.62686567164179108</v>
      </c>
      <c r="I147" s="38">
        <f t="shared" si="16"/>
        <v>6.0761904761904768</v>
      </c>
    </row>
    <row r="148" spans="2:9" x14ac:dyDescent="0.25">
      <c r="B148" s="20"/>
      <c r="C148" s="23"/>
      <c r="D148" s="30" t="s">
        <v>10</v>
      </c>
      <c r="E148" s="38">
        <v>402</v>
      </c>
      <c r="F148" s="38">
        <v>260</v>
      </c>
      <c r="G148" s="38">
        <v>1692.9</v>
      </c>
      <c r="H148" s="38">
        <f t="shared" si="15"/>
        <v>0.64676616915422891</v>
      </c>
      <c r="I148" s="38">
        <f t="shared" si="16"/>
        <v>6.5111538461538467</v>
      </c>
    </row>
    <row r="149" spans="2:9" x14ac:dyDescent="0.25">
      <c r="B149" s="20"/>
      <c r="C149" s="23"/>
      <c r="D149" s="30" t="s">
        <v>11</v>
      </c>
      <c r="E149" s="38">
        <v>402</v>
      </c>
      <c r="F149" s="38">
        <v>255</v>
      </c>
      <c r="G149" s="38">
        <v>1573.5</v>
      </c>
      <c r="H149" s="38">
        <f t="shared" si="15"/>
        <v>0.63432835820895528</v>
      </c>
      <c r="I149" s="38">
        <f t="shared" si="16"/>
        <v>6.1705882352941179</v>
      </c>
    </row>
    <row r="150" spans="2:9" x14ac:dyDescent="0.25">
      <c r="B150" s="20"/>
      <c r="C150" s="21" t="s">
        <v>44</v>
      </c>
      <c r="D150" s="29"/>
      <c r="E150" s="37">
        <v>160</v>
      </c>
      <c r="F150" s="37">
        <v>119</v>
      </c>
      <c r="G150" s="37">
        <v>678.54</v>
      </c>
      <c r="H150" s="37">
        <f>+AVERAGE(H151:H155)</f>
        <v>0.74375000000000002</v>
      </c>
      <c r="I150" s="37">
        <f>+AVERAGE(I151:I155)</f>
        <v>5.6939227914185491</v>
      </c>
    </row>
    <row r="151" spans="2:9" x14ac:dyDescent="0.25">
      <c r="B151" s="20"/>
      <c r="C151" s="23"/>
      <c r="D151" s="30" t="s">
        <v>7</v>
      </c>
      <c r="E151" s="38">
        <v>160</v>
      </c>
      <c r="F151" s="38">
        <v>115</v>
      </c>
      <c r="G151" s="38">
        <v>493.4</v>
      </c>
      <c r="H151" s="38">
        <f t="shared" si="15"/>
        <v>0.71875</v>
      </c>
      <c r="I151" s="38">
        <f t="shared" si="16"/>
        <v>4.2904347826086955</v>
      </c>
    </row>
    <row r="152" spans="2:9" x14ac:dyDescent="0.25">
      <c r="B152" s="20"/>
      <c r="C152" s="23"/>
      <c r="D152" s="30" t="s">
        <v>8</v>
      </c>
      <c r="E152" s="38">
        <v>160</v>
      </c>
      <c r="F152" s="38">
        <v>123</v>
      </c>
      <c r="G152" s="38">
        <v>673.6</v>
      </c>
      <c r="H152" s="38">
        <f t="shared" si="15"/>
        <v>0.76875000000000004</v>
      </c>
      <c r="I152" s="38">
        <f t="shared" si="16"/>
        <v>5.4764227642276424</v>
      </c>
    </row>
    <row r="153" spans="2:9" x14ac:dyDescent="0.25">
      <c r="B153" s="20"/>
      <c r="C153" s="23"/>
      <c r="D153" s="30" t="s">
        <v>9</v>
      </c>
      <c r="E153" s="38">
        <v>160</v>
      </c>
      <c r="F153" s="38">
        <v>120</v>
      </c>
      <c r="G153" s="38">
        <v>744.3</v>
      </c>
      <c r="H153" s="38">
        <f t="shared" si="15"/>
        <v>0.75</v>
      </c>
      <c r="I153" s="38">
        <f t="shared" si="16"/>
        <v>6.2024999999999997</v>
      </c>
    </row>
    <row r="154" spans="2:9" x14ac:dyDescent="0.25">
      <c r="B154" s="20"/>
      <c r="C154" s="23"/>
      <c r="D154" s="30" t="s">
        <v>10</v>
      </c>
      <c r="E154" s="38">
        <v>160</v>
      </c>
      <c r="F154" s="38">
        <v>117</v>
      </c>
      <c r="G154" s="38">
        <v>726.6</v>
      </c>
      <c r="H154" s="38">
        <f t="shared" si="15"/>
        <v>0.73124999999999996</v>
      </c>
      <c r="I154" s="38">
        <f t="shared" si="16"/>
        <v>6.2102564102564104</v>
      </c>
    </row>
    <row r="155" spans="2:9" x14ac:dyDescent="0.25">
      <c r="B155" s="20"/>
      <c r="C155" s="23"/>
      <c r="D155" s="30" t="s">
        <v>11</v>
      </c>
      <c r="E155" s="38">
        <v>160</v>
      </c>
      <c r="F155" s="38">
        <v>120</v>
      </c>
      <c r="G155" s="38">
        <v>754.8</v>
      </c>
      <c r="H155" s="38">
        <f t="shared" si="15"/>
        <v>0.75</v>
      </c>
      <c r="I155" s="38">
        <f t="shared" si="16"/>
        <v>6.29</v>
      </c>
    </row>
    <row r="156" spans="2:9" x14ac:dyDescent="0.25">
      <c r="B156" s="20"/>
      <c r="C156" s="21" t="s">
        <v>45</v>
      </c>
      <c r="D156" s="29"/>
      <c r="E156" s="37">
        <v>107.8</v>
      </c>
      <c r="F156" s="37">
        <v>78.2</v>
      </c>
      <c r="G156" s="37">
        <v>474.64</v>
      </c>
      <c r="H156" s="37">
        <f>+AVERAGE(H157:H161)</f>
        <v>0.72693219172846113</v>
      </c>
      <c r="I156" s="37">
        <f>+AVERAGE(I157:I161)</f>
        <v>6.0853159742922589</v>
      </c>
    </row>
    <row r="157" spans="2:9" x14ac:dyDescent="0.25">
      <c r="B157" s="20"/>
      <c r="C157" s="23"/>
      <c r="D157" s="30" t="s">
        <v>7</v>
      </c>
      <c r="E157" s="38">
        <v>127</v>
      </c>
      <c r="F157" s="38">
        <v>88</v>
      </c>
      <c r="G157" s="38">
        <v>439.1</v>
      </c>
      <c r="H157" s="38">
        <f t="shared" si="15"/>
        <v>0.69291338582677164</v>
      </c>
      <c r="I157" s="38">
        <f t="shared" si="16"/>
        <v>4.9897727272727277</v>
      </c>
    </row>
    <row r="158" spans="2:9" x14ac:dyDescent="0.25">
      <c r="B158" s="20"/>
      <c r="C158" s="23"/>
      <c r="D158" s="30" t="s">
        <v>8</v>
      </c>
      <c r="E158" s="38">
        <v>103</v>
      </c>
      <c r="F158" s="38">
        <v>69</v>
      </c>
      <c r="G158" s="38">
        <v>420.9</v>
      </c>
      <c r="H158" s="38">
        <f t="shared" si="15"/>
        <v>0.66990291262135926</v>
      </c>
      <c r="I158" s="38">
        <f t="shared" si="16"/>
        <v>6.1</v>
      </c>
    </row>
    <row r="159" spans="2:9" x14ac:dyDescent="0.25">
      <c r="B159" s="20"/>
      <c r="C159" s="23"/>
      <c r="D159" s="30" t="s">
        <v>9</v>
      </c>
      <c r="E159" s="38">
        <v>103</v>
      </c>
      <c r="F159" s="38">
        <v>72</v>
      </c>
      <c r="G159" s="38">
        <v>424</v>
      </c>
      <c r="H159" s="38">
        <f t="shared" si="15"/>
        <v>0.69902912621359226</v>
      </c>
      <c r="I159" s="38">
        <f t="shared" si="16"/>
        <v>5.8888888888888893</v>
      </c>
    </row>
    <row r="160" spans="2:9" x14ac:dyDescent="0.25">
      <c r="B160" s="20"/>
      <c r="C160" s="23"/>
      <c r="D160" s="30" t="s">
        <v>10</v>
      </c>
      <c r="E160" s="38">
        <v>103</v>
      </c>
      <c r="F160" s="38">
        <v>79</v>
      </c>
      <c r="G160" s="38">
        <v>532.79999999999995</v>
      </c>
      <c r="H160" s="38">
        <f t="shared" si="15"/>
        <v>0.76699029126213591</v>
      </c>
      <c r="I160" s="38">
        <f t="shared" si="16"/>
        <v>6.744303797468354</v>
      </c>
    </row>
    <row r="161" spans="2:9" x14ac:dyDescent="0.25">
      <c r="B161" s="20"/>
      <c r="C161" s="23"/>
      <c r="D161" s="30" t="s">
        <v>11</v>
      </c>
      <c r="E161" s="38">
        <v>103</v>
      </c>
      <c r="F161" s="38">
        <v>83</v>
      </c>
      <c r="G161" s="38">
        <v>556.4</v>
      </c>
      <c r="H161" s="38">
        <f t="shared" si="15"/>
        <v>0.80582524271844658</v>
      </c>
      <c r="I161" s="38">
        <f t="shared" si="16"/>
        <v>6.7036144578313248</v>
      </c>
    </row>
    <row r="162" spans="2:9" x14ac:dyDescent="0.25">
      <c r="B162" s="20"/>
      <c r="C162" s="21" t="s">
        <v>46</v>
      </c>
      <c r="D162" s="29"/>
      <c r="E162" s="37">
        <v>237</v>
      </c>
      <c r="F162" s="37">
        <v>169.8</v>
      </c>
      <c r="G162" s="37">
        <v>988.7</v>
      </c>
      <c r="H162" s="37">
        <f>+AVERAGE(H163:H167)</f>
        <v>0.71645569620253169</v>
      </c>
      <c r="I162" s="37">
        <f>+AVERAGE(I163:I167)</f>
        <v>5.8137231182178084</v>
      </c>
    </row>
    <row r="163" spans="2:9" x14ac:dyDescent="0.25">
      <c r="B163" s="20"/>
      <c r="C163" s="23"/>
      <c r="D163" s="30" t="s">
        <v>7</v>
      </c>
      <c r="E163" s="38">
        <v>237</v>
      </c>
      <c r="F163" s="38">
        <v>164</v>
      </c>
      <c r="G163" s="38">
        <v>778.2</v>
      </c>
      <c r="H163" s="38">
        <f t="shared" si="15"/>
        <v>0.69198312236286919</v>
      </c>
      <c r="I163" s="38">
        <f t="shared" si="16"/>
        <v>4.7451219512195122</v>
      </c>
    </row>
    <row r="164" spans="2:9" x14ac:dyDescent="0.25">
      <c r="B164" s="20"/>
      <c r="C164" s="23"/>
      <c r="D164" s="30" t="s">
        <v>8</v>
      </c>
      <c r="E164" s="38">
        <v>237</v>
      </c>
      <c r="F164" s="38">
        <v>172</v>
      </c>
      <c r="G164" s="38">
        <v>996.2</v>
      </c>
      <c r="H164" s="38">
        <f t="shared" si="15"/>
        <v>0.72573839662447259</v>
      </c>
      <c r="I164" s="38">
        <f t="shared" si="16"/>
        <v>5.7918604651162795</v>
      </c>
    </row>
    <row r="165" spans="2:9" x14ac:dyDescent="0.25">
      <c r="B165" s="20"/>
      <c r="C165" s="23"/>
      <c r="D165" s="30" t="s">
        <v>9</v>
      </c>
      <c r="E165" s="38">
        <v>237</v>
      </c>
      <c r="F165" s="38">
        <v>175</v>
      </c>
      <c r="G165" s="38">
        <v>1070.5</v>
      </c>
      <c r="H165" s="38">
        <f t="shared" si="15"/>
        <v>0.73839662447257381</v>
      </c>
      <c r="I165" s="38">
        <f t="shared" si="16"/>
        <v>6.1171428571428574</v>
      </c>
    </row>
    <row r="166" spans="2:9" x14ac:dyDescent="0.25">
      <c r="B166" s="20"/>
      <c r="C166" s="23"/>
      <c r="D166" s="30" t="s">
        <v>10</v>
      </c>
      <c r="E166" s="38">
        <v>237</v>
      </c>
      <c r="F166" s="38">
        <v>171</v>
      </c>
      <c r="G166" s="38">
        <v>1085</v>
      </c>
      <c r="H166" s="38">
        <f t="shared" si="15"/>
        <v>0.72151898734177211</v>
      </c>
      <c r="I166" s="38">
        <f t="shared" si="16"/>
        <v>6.3450292397660819</v>
      </c>
    </row>
    <row r="167" spans="2:9" x14ac:dyDescent="0.25">
      <c r="B167" s="20"/>
      <c r="C167" s="23"/>
      <c r="D167" s="30" t="s">
        <v>11</v>
      </c>
      <c r="E167" s="38">
        <v>237</v>
      </c>
      <c r="F167" s="38">
        <v>167</v>
      </c>
      <c r="G167" s="38">
        <v>1013.6</v>
      </c>
      <c r="H167" s="38">
        <f t="shared" si="15"/>
        <v>0.70464135021097052</v>
      </c>
      <c r="I167" s="38">
        <f t="shared" si="16"/>
        <v>6.0694610778443119</v>
      </c>
    </row>
    <row r="168" spans="2:9" x14ac:dyDescent="0.25">
      <c r="B168" s="33" t="s">
        <v>13</v>
      </c>
      <c r="C168" s="19"/>
      <c r="D168" s="28"/>
      <c r="E168" s="39">
        <v>20</v>
      </c>
      <c r="F168" s="39">
        <v>13.8</v>
      </c>
      <c r="G168" s="39">
        <v>75.14</v>
      </c>
      <c r="H168" s="36">
        <f>+F168/E168</f>
        <v>0.69000000000000006</v>
      </c>
      <c r="I168" s="36">
        <f>+G168/F168</f>
        <v>5.4449275362318836</v>
      </c>
    </row>
    <row r="169" spans="2:9" x14ac:dyDescent="0.25">
      <c r="B169" s="23"/>
      <c r="C169" s="21" t="s">
        <v>47</v>
      </c>
      <c r="D169" s="29"/>
      <c r="E169" s="37">
        <v>20</v>
      </c>
      <c r="F169" s="37">
        <v>13.8</v>
      </c>
      <c r="G169" s="37">
        <v>75.14</v>
      </c>
      <c r="H169" s="37">
        <f>+AVERAGE(H170:H174)</f>
        <v>0.69</v>
      </c>
      <c r="I169" s="37">
        <f>+AVERAGE(I170:I174)</f>
        <v>5.4358168498168498</v>
      </c>
    </row>
    <row r="170" spans="2:9" x14ac:dyDescent="0.25">
      <c r="B170" s="23"/>
      <c r="C170" s="23"/>
      <c r="D170" s="30" t="s">
        <v>7</v>
      </c>
      <c r="E170" s="38">
        <v>20</v>
      </c>
      <c r="F170" s="38">
        <v>14</v>
      </c>
      <c r="G170" s="38">
        <v>57.2</v>
      </c>
      <c r="H170" s="38">
        <f t="shared" si="15"/>
        <v>0.7</v>
      </c>
      <c r="I170" s="38">
        <f t="shared" si="16"/>
        <v>4.0857142857142863</v>
      </c>
    </row>
    <row r="171" spans="2:9" x14ac:dyDescent="0.25">
      <c r="B171" s="23"/>
      <c r="C171" s="23"/>
      <c r="D171" s="30" t="s">
        <v>8</v>
      </c>
      <c r="E171" s="38">
        <v>20</v>
      </c>
      <c r="F171" s="38">
        <v>13</v>
      </c>
      <c r="G171" s="38">
        <v>63</v>
      </c>
      <c r="H171" s="38">
        <f t="shared" si="15"/>
        <v>0.65</v>
      </c>
      <c r="I171" s="38">
        <f t="shared" si="16"/>
        <v>4.8461538461538458</v>
      </c>
    </row>
    <row r="172" spans="2:9" x14ac:dyDescent="0.25">
      <c r="B172" s="23"/>
      <c r="C172" s="23"/>
      <c r="D172" s="30" t="s">
        <v>9</v>
      </c>
      <c r="E172" s="38">
        <v>20</v>
      </c>
      <c r="F172" s="38">
        <v>14</v>
      </c>
      <c r="G172" s="38">
        <v>75.5</v>
      </c>
      <c r="H172" s="38">
        <f t="shared" si="15"/>
        <v>0.7</v>
      </c>
      <c r="I172" s="38">
        <f t="shared" si="16"/>
        <v>5.3928571428571432</v>
      </c>
    </row>
    <row r="173" spans="2:9" x14ac:dyDescent="0.25">
      <c r="B173" s="23"/>
      <c r="C173" s="23"/>
      <c r="D173" s="30" t="s">
        <v>10</v>
      </c>
      <c r="E173" s="38">
        <v>20</v>
      </c>
      <c r="F173" s="38">
        <v>13</v>
      </c>
      <c r="G173" s="38">
        <v>83.3</v>
      </c>
      <c r="H173" s="38">
        <f t="shared" si="15"/>
        <v>0.65</v>
      </c>
      <c r="I173" s="38">
        <f t="shared" si="16"/>
        <v>6.4076923076923071</v>
      </c>
    </row>
    <row r="174" spans="2:9" x14ac:dyDescent="0.25">
      <c r="B174" s="23"/>
      <c r="C174" s="23"/>
      <c r="D174" s="30" t="s">
        <v>11</v>
      </c>
      <c r="E174" s="38">
        <v>20</v>
      </c>
      <c r="F174" s="38">
        <v>15</v>
      </c>
      <c r="G174" s="38">
        <v>96.7</v>
      </c>
      <c r="H174" s="38">
        <f t="shared" si="15"/>
        <v>0.75</v>
      </c>
      <c r="I174" s="38">
        <f t="shared" si="16"/>
        <v>6.4466666666666672</v>
      </c>
    </row>
    <row r="175" spans="2:9" x14ac:dyDescent="0.25">
      <c r="B175" s="33" t="s">
        <v>14</v>
      </c>
      <c r="C175" s="19"/>
      <c r="D175" s="28"/>
      <c r="E175" s="39">
        <f>+E176+E182+E188+E194+E200+E206+E212+E218+E224+E230+E236+E242</f>
        <v>18282.25</v>
      </c>
      <c r="F175" s="39">
        <f t="shared" ref="F175:G175" si="17">+F176+F182+F188+F194+F200+F206+F212+F218+F224+F230+F236+F242</f>
        <v>14996.262800000004</v>
      </c>
      <c r="G175" s="39">
        <f t="shared" si="17"/>
        <v>98211.597110000002</v>
      </c>
      <c r="H175" s="36">
        <f>+F175/E175</f>
        <v>0.82026352336282482</v>
      </c>
      <c r="I175" s="36">
        <f>+G175/F175</f>
        <v>6.5490714866639959</v>
      </c>
    </row>
    <row r="176" spans="2:9" x14ac:dyDescent="0.25">
      <c r="B176" s="23"/>
      <c r="C176" s="21" t="s">
        <v>48</v>
      </c>
      <c r="D176" s="29"/>
      <c r="E176" s="37">
        <v>664.6</v>
      </c>
      <c r="F176" s="37">
        <v>567.06799999999998</v>
      </c>
      <c r="G176" s="37">
        <v>3716.6526399999993</v>
      </c>
      <c r="H176" s="37">
        <f>+AVERAGE(H177:H181)</f>
        <v>0.84284326712738744</v>
      </c>
      <c r="I176" s="37">
        <f>+AVERAGE(I177:I181)</f>
        <v>6.640364519570026</v>
      </c>
    </row>
    <row r="177" spans="2:9" x14ac:dyDescent="0.25">
      <c r="B177" s="23"/>
      <c r="C177" s="23"/>
      <c r="D177" s="30" t="s">
        <v>7</v>
      </c>
      <c r="E177" s="38">
        <v>575</v>
      </c>
      <c r="F177" s="38">
        <v>419.74</v>
      </c>
      <c r="G177" s="38">
        <v>3241.5812000000001</v>
      </c>
      <c r="H177" s="38">
        <f t="shared" si="15"/>
        <v>0.72998260869565224</v>
      </c>
      <c r="I177" s="38">
        <f t="shared" si="16"/>
        <v>7.7228312765045031</v>
      </c>
    </row>
    <row r="178" spans="2:9" x14ac:dyDescent="0.25">
      <c r="B178" s="23"/>
      <c r="C178" s="23"/>
      <c r="D178" s="30" t="s">
        <v>8</v>
      </c>
      <c r="E178" s="38">
        <v>575</v>
      </c>
      <c r="F178" s="38">
        <v>444.38000000000005</v>
      </c>
      <c r="G178" s="38">
        <v>2842.0103999999997</v>
      </c>
      <c r="H178" s="38">
        <f t="shared" si="15"/>
        <v>0.77283478260869576</v>
      </c>
      <c r="I178" s="38">
        <f t="shared" si="16"/>
        <v>6.39545074035735</v>
      </c>
    </row>
    <row r="179" spans="2:9" x14ac:dyDescent="0.25">
      <c r="B179" s="23"/>
      <c r="C179" s="23"/>
      <c r="D179" s="30" t="s">
        <v>9</v>
      </c>
      <c r="E179" s="38">
        <v>575</v>
      </c>
      <c r="F179" s="38">
        <v>501.03999999999996</v>
      </c>
      <c r="G179" s="38">
        <v>3263.9279999999999</v>
      </c>
      <c r="H179" s="38">
        <f t="shared" si="15"/>
        <v>0.87137391304347822</v>
      </c>
      <c r="I179" s="38">
        <f t="shared" si="16"/>
        <v>6.5143062430145298</v>
      </c>
    </row>
    <row r="180" spans="2:9" x14ac:dyDescent="0.25">
      <c r="B180" s="23"/>
      <c r="C180" s="23"/>
      <c r="D180" s="30" t="s">
        <v>10</v>
      </c>
      <c r="E180" s="38">
        <v>799</v>
      </c>
      <c r="F180" s="38">
        <v>731.09999999999991</v>
      </c>
      <c r="G180" s="38">
        <v>4940.5240999999996</v>
      </c>
      <c r="H180" s="38">
        <f t="shared" si="15"/>
        <v>0.91501877346683347</v>
      </c>
      <c r="I180" s="38">
        <f t="shared" si="16"/>
        <v>6.7576584598550129</v>
      </c>
    </row>
    <row r="181" spans="2:9" x14ac:dyDescent="0.25">
      <c r="B181" s="23"/>
      <c r="C181" s="23"/>
      <c r="D181" s="30" t="s">
        <v>11</v>
      </c>
      <c r="E181" s="38">
        <v>799</v>
      </c>
      <c r="F181" s="38">
        <v>739.08</v>
      </c>
      <c r="G181" s="38">
        <v>4295.2194999999992</v>
      </c>
      <c r="H181" s="38">
        <f t="shared" si="15"/>
        <v>0.92500625782227786</v>
      </c>
      <c r="I181" s="38">
        <f t="shared" si="16"/>
        <v>5.8115758781187408</v>
      </c>
    </row>
    <row r="182" spans="2:9" x14ac:dyDescent="0.25">
      <c r="B182" s="23"/>
      <c r="C182" s="21" t="s">
        <v>49</v>
      </c>
      <c r="D182" s="29"/>
      <c r="E182" s="37">
        <v>2400.8000000000002</v>
      </c>
      <c r="F182" s="37">
        <v>1986.8300000000004</v>
      </c>
      <c r="G182" s="37">
        <v>12930.9704</v>
      </c>
      <c r="H182" s="37">
        <f>+AVERAGE(H183:H187)</f>
        <v>0.81598872143317924</v>
      </c>
      <c r="I182" s="37">
        <f>+AVERAGE(I183:I187)</f>
        <v>6.6055414208744789</v>
      </c>
    </row>
    <row r="183" spans="2:9" x14ac:dyDescent="0.25">
      <c r="B183" s="23"/>
      <c r="C183" s="23"/>
      <c r="D183" s="30" t="s">
        <v>7</v>
      </c>
      <c r="E183" s="38">
        <v>2170</v>
      </c>
      <c r="F183" s="38">
        <v>1336.7600000000002</v>
      </c>
      <c r="G183" s="38">
        <v>10166.958400000001</v>
      </c>
      <c r="H183" s="38">
        <f t="shared" si="15"/>
        <v>0.6160184331797236</v>
      </c>
      <c r="I183" s="38">
        <f t="shared" si="16"/>
        <v>7.6056722223884616</v>
      </c>
    </row>
    <row r="184" spans="2:9" x14ac:dyDescent="0.25">
      <c r="B184" s="23"/>
      <c r="C184" s="23"/>
      <c r="D184" s="30" t="s">
        <v>8</v>
      </c>
      <c r="E184" s="38">
        <v>2170</v>
      </c>
      <c r="F184" s="38">
        <v>1676.42</v>
      </c>
      <c r="G184" s="38">
        <v>10828.439999999999</v>
      </c>
      <c r="H184" s="38">
        <f t="shared" si="15"/>
        <v>0.77254377880184333</v>
      </c>
      <c r="I184" s="38">
        <f t="shared" si="16"/>
        <v>6.459264384820032</v>
      </c>
    </row>
    <row r="185" spans="2:9" x14ac:dyDescent="0.25">
      <c r="B185" s="23"/>
      <c r="C185" s="23"/>
      <c r="D185" s="30" t="s">
        <v>9</v>
      </c>
      <c r="E185" s="38">
        <v>2334</v>
      </c>
      <c r="F185" s="38">
        <v>1773.85</v>
      </c>
      <c r="G185" s="38">
        <v>11395.385</v>
      </c>
      <c r="H185" s="38">
        <f t="shared" si="15"/>
        <v>0.76000428449014568</v>
      </c>
      <c r="I185" s="38">
        <f t="shared" si="16"/>
        <v>6.4240973024776622</v>
      </c>
    </row>
    <row r="186" spans="2:9" x14ac:dyDescent="0.25">
      <c r="B186" s="23"/>
      <c r="C186" s="23"/>
      <c r="D186" s="30" t="s">
        <v>10</v>
      </c>
      <c r="E186" s="38">
        <v>2665</v>
      </c>
      <c r="F186" s="38">
        <v>2568.2000000000003</v>
      </c>
      <c r="G186" s="38">
        <v>17288.987100000002</v>
      </c>
      <c r="H186" s="38">
        <f t="shared" si="15"/>
        <v>0.96367729831144477</v>
      </c>
      <c r="I186" s="38">
        <f t="shared" si="16"/>
        <v>6.7319473171871351</v>
      </c>
    </row>
    <row r="187" spans="2:9" x14ac:dyDescent="0.25">
      <c r="B187" s="23"/>
      <c r="C187" s="23"/>
      <c r="D187" s="30" t="s">
        <v>11</v>
      </c>
      <c r="E187" s="38">
        <v>2665</v>
      </c>
      <c r="F187" s="38">
        <v>2578.9199999999996</v>
      </c>
      <c r="G187" s="38">
        <v>14975.081499999998</v>
      </c>
      <c r="H187" s="38">
        <f t="shared" si="15"/>
        <v>0.96769981238273906</v>
      </c>
      <c r="I187" s="38">
        <f t="shared" si="16"/>
        <v>5.8067258774991082</v>
      </c>
    </row>
    <row r="188" spans="2:9" x14ac:dyDescent="0.25">
      <c r="B188" s="23"/>
      <c r="C188" s="21" t="s">
        <v>50</v>
      </c>
      <c r="D188" s="29"/>
      <c r="E188" s="37">
        <v>2415</v>
      </c>
      <c r="F188" s="37">
        <v>1967.3938000000003</v>
      </c>
      <c r="G188" s="37">
        <v>12797.544577999999</v>
      </c>
      <c r="H188" s="37">
        <f>+AVERAGE(H189:H193)</f>
        <v>0.80712889977341629</v>
      </c>
      <c r="I188" s="37">
        <f>+AVERAGE(I189:I193)</f>
        <v>6.6032225398853743</v>
      </c>
    </row>
    <row r="189" spans="2:9" x14ac:dyDescent="0.25">
      <c r="B189" s="23"/>
      <c r="C189" s="23"/>
      <c r="D189" s="30" t="s">
        <v>7</v>
      </c>
      <c r="E189" s="38">
        <v>2069</v>
      </c>
      <c r="F189" s="38">
        <v>1519.63</v>
      </c>
      <c r="G189" s="38">
        <v>11566.2608</v>
      </c>
      <c r="H189" s="38">
        <f t="shared" si="15"/>
        <v>0.73447559207346547</v>
      </c>
      <c r="I189" s="38">
        <f t="shared" si="16"/>
        <v>7.6112348400597511</v>
      </c>
    </row>
    <row r="190" spans="2:9" x14ac:dyDescent="0.25">
      <c r="B190" s="23"/>
      <c r="C190" s="23"/>
      <c r="D190" s="30" t="s">
        <v>8</v>
      </c>
      <c r="E190" s="38">
        <v>2054</v>
      </c>
      <c r="F190" s="38">
        <v>1606.5800000000002</v>
      </c>
      <c r="G190" s="38">
        <v>10388.311799999999</v>
      </c>
      <c r="H190" s="38">
        <f t="shared" si="15"/>
        <v>0.78217137293086669</v>
      </c>
      <c r="I190" s="38">
        <f t="shared" si="16"/>
        <v>6.4661030263043227</v>
      </c>
    </row>
    <row r="191" spans="2:9" x14ac:dyDescent="0.25">
      <c r="B191" s="23"/>
      <c r="C191" s="23"/>
      <c r="D191" s="30" t="s">
        <v>9</v>
      </c>
      <c r="E191" s="38">
        <v>2054</v>
      </c>
      <c r="F191" s="38">
        <v>1647.25</v>
      </c>
      <c r="G191" s="38">
        <v>10559.1705</v>
      </c>
      <c r="H191" s="38">
        <f t="shared" ref="H191:H254" si="18">+IF(E191=0,0,F191/E191)</f>
        <v>0.80197176241480039</v>
      </c>
      <c r="I191" s="38">
        <f t="shared" ref="I191:I254" si="19">+IF(F191=0,0,G191/F191)</f>
        <v>6.4101809075732286</v>
      </c>
    </row>
    <row r="192" spans="2:9" x14ac:dyDescent="0.25">
      <c r="B192" s="23"/>
      <c r="C192" s="23"/>
      <c r="D192" s="30" t="s">
        <v>10</v>
      </c>
      <c r="E192" s="38">
        <v>2949</v>
      </c>
      <c r="F192" s="38">
        <v>2263.0790000000002</v>
      </c>
      <c r="G192" s="38">
        <v>15209.87779</v>
      </c>
      <c r="H192" s="38">
        <f t="shared" si="18"/>
        <v>0.76740556120718895</v>
      </c>
      <c r="I192" s="38">
        <f t="shared" si="19"/>
        <v>6.7208779675831023</v>
      </c>
    </row>
    <row r="193" spans="2:9" x14ac:dyDescent="0.25">
      <c r="B193" s="23"/>
      <c r="C193" s="23"/>
      <c r="D193" s="30" t="s">
        <v>11</v>
      </c>
      <c r="E193" s="38">
        <v>2949</v>
      </c>
      <c r="F193" s="38">
        <v>2800.4300000000003</v>
      </c>
      <c r="G193" s="38">
        <v>16264.101999999999</v>
      </c>
      <c r="H193" s="38">
        <f t="shared" si="18"/>
        <v>0.94962021024075971</v>
      </c>
      <c r="I193" s="38">
        <f t="shared" si="19"/>
        <v>5.8077159579064634</v>
      </c>
    </row>
    <row r="194" spans="2:9" x14ac:dyDescent="0.25">
      <c r="B194" s="23"/>
      <c r="C194" s="21" t="s">
        <v>51</v>
      </c>
      <c r="D194" s="29"/>
      <c r="E194" s="37">
        <v>2165.8000000000002</v>
      </c>
      <c r="F194" s="37">
        <v>1714.5957999999998</v>
      </c>
      <c r="G194" s="37">
        <v>11342.157659999999</v>
      </c>
      <c r="H194" s="37">
        <f>+AVERAGE(H195:H199)</f>
        <v>0.78935166603904772</v>
      </c>
      <c r="I194" s="37">
        <f>+AVERAGE(I195:I199)</f>
        <v>6.6420977083799881</v>
      </c>
    </row>
    <row r="195" spans="2:9" x14ac:dyDescent="0.25">
      <c r="B195" s="23"/>
      <c r="C195" s="23"/>
      <c r="D195" s="30" t="s">
        <v>7</v>
      </c>
      <c r="E195" s="38">
        <v>2024</v>
      </c>
      <c r="F195" s="38">
        <v>1495.51</v>
      </c>
      <c r="G195" s="38">
        <v>11557.747799999999</v>
      </c>
      <c r="H195" s="38">
        <f t="shared" si="18"/>
        <v>0.7388883399209486</v>
      </c>
      <c r="I195" s="38">
        <f t="shared" si="19"/>
        <v>7.7282985737306999</v>
      </c>
    </row>
    <row r="196" spans="2:9" x14ac:dyDescent="0.25">
      <c r="B196" s="23"/>
      <c r="C196" s="23"/>
      <c r="D196" s="30" t="s">
        <v>8</v>
      </c>
      <c r="E196" s="38">
        <v>2024</v>
      </c>
      <c r="F196" s="38">
        <v>1559.7599999999998</v>
      </c>
      <c r="G196" s="38">
        <v>9911.7637999999988</v>
      </c>
      <c r="H196" s="38">
        <f t="shared" si="18"/>
        <v>0.7706324110671936</v>
      </c>
      <c r="I196" s="38">
        <f t="shared" si="19"/>
        <v>6.3546723854952045</v>
      </c>
    </row>
    <row r="197" spans="2:9" x14ac:dyDescent="0.25">
      <c r="B197" s="23"/>
      <c r="C197" s="23"/>
      <c r="D197" s="30" t="s">
        <v>9</v>
      </c>
      <c r="E197" s="38">
        <v>2131</v>
      </c>
      <c r="F197" s="38">
        <v>1635.25</v>
      </c>
      <c r="G197" s="38">
        <v>10743.9025</v>
      </c>
      <c r="H197" s="38">
        <f t="shared" si="18"/>
        <v>0.76736274049741904</v>
      </c>
      <c r="I197" s="38">
        <f t="shared" si="19"/>
        <v>6.5701895734597153</v>
      </c>
    </row>
    <row r="198" spans="2:9" x14ac:dyDescent="0.25">
      <c r="B198" s="23"/>
      <c r="C198" s="23"/>
      <c r="D198" s="30" t="s">
        <v>10</v>
      </c>
      <c r="E198" s="38">
        <v>2325</v>
      </c>
      <c r="F198" s="38">
        <v>2081.69</v>
      </c>
      <c r="G198" s="38">
        <v>13964.785199999998</v>
      </c>
      <c r="H198" s="38">
        <f t="shared" si="18"/>
        <v>0.89535053763440864</v>
      </c>
      <c r="I198" s="38">
        <f t="shared" si="19"/>
        <v>6.7083884728273651</v>
      </c>
    </row>
    <row r="199" spans="2:9" x14ac:dyDescent="0.25">
      <c r="B199" s="23"/>
      <c r="C199" s="23"/>
      <c r="D199" s="30" t="s">
        <v>11</v>
      </c>
      <c r="E199" s="38">
        <v>2325</v>
      </c>
      <c r="F199" s="38">
        <v>1800.769</v>
      </c>
      <c r="G199" s="38">
        <v>10532.589</v>
      </c>
      <c r="H199" s="38">
        <f t="shared" si="18"/>
        <v>0.77452430107526882</v>
      </c>
      <c r="I199" s="38">
        <f t="shared" si="19"/>
        <v>5.848939536386955</v>
      </c>
    </row>
    <row r="200" spans="2:9" x14ac:dyDescent="0.25">
      <c r="B200" s="23"/>
      <c r="C200" s="21" t="s">
        <v>14</v>
      </c>
      <c r="D200" s="29"/>
      <c r="E200" s="37">
        <v>3298.2</v>
      </c>
      <c r="F200" s="37">
        <v>2668.5456000000004</v>
      </c>
      <c r="G200" s="37">
        <v>17611.394034000001</v>
      </c>
      <c r="H200" s="37">
        <f>+AVERAGE(H201:H205)</f>
        <v>0.80464258385750098</v>
      </c>
      <c r="I200" s="37">
        <f>+AVERAGE(I201:I205)</f>
        <v>6.6733841754621306</v>
      </c>
    </row>
    <row r="201" spans="2:9" x14ac:dyDescent="0.25">
      <c r="B201" s="23"/>
      <c r="C201" s="23"/>
      <c r="D201" s="30" t="s">
        <v>7</v>
      </c>
      <c r="E201" s="38">
        <v>3171</v>
      </c>
      <c r="F201" s="38">
        <v>2332.92</v>
      </c>
      <c r="G201" s="38">
        <v>17956.108800000002</v>
      </c>
      <c r="H201" s="38">
        <f t="shared" si="18"/>
        <v>0.73570482497634815</v>
      </c>
      <c r="I201" s="38">
        <f t="shared" si="19"/>
        <v>7.6968386399876554</v>
      </c>
    </row>
    <row r="202" spans="2:9" x14ac:dyDescent="0.25">
      <c r="B202" s="23"/>
      <c r="C202" s="23"/>
      <c r="D202" s="30" t="s">
        <v>8</v>
      </c>
      <c r="E202" s="38">
        <v>3171</v>
      </c>
      <c r="F202" s="38">
        <v>2532.3290000000002</v>
      </c>
      <c r="G202" s="38">
        <v>16370.150070000002</v>
      </c>
      <c r="H202" s="38">
        <f t="shared" si="18"/>
        <v>0.79859003468937251</v>
      </c>
      <c r="I202" s="38">
        <f t="shared" si="19"/>
        <v>6.4644641632268165</v>
      </c>
    </row>
    <row r="203" spans="2:9" x14ac:dyDescent="0.25">
      <c r="B203" s="23"/>
      <c r="C203" s="23"/>
      <c r="D203" s="30" t="s">
        <v>9</v>
      </c>
      <c r="E203" s="38">
        <v>3171</v>
      </c>
      <c r="F203" s="38">
        <v>2089.44</v>
      </c>
      <c r="G203" s="38">
        <v>13847.541400000002</v>
      </c>
      <c r="H203" s="38">
        <f t="shared" si="18"/>
        <v>0.65892147587511829</v>
      </c>
      <c r="I203" s="38">
        <f t="shared" si="19"/>
        <v>6.6273936557163653</v>
      </c>
    </row>
    <row r="204" spans="2:9" x14ac:dyDescent="0.25">
      <c r="B204" s="23"/>
      <c r="C204" s="23"/>
      <c r="D204" s="30" t="s">
        <v>10</v>
      </c>
      <c r="E204" s="38">
        <v>3171</v>
      </c>
      <c r="F204" s="38">
        <v>2885.5999999999995</v>
      </c>
      <c r="G204" s="38">
        <v>19513.496299999999</v>
      </c>
      <c r="H204" s="38">
        <f t="shared" si="18"/>
        <v>0.90999684642068734</v>
      </c>
      <c r="I204" s="38">
        <f t="shared" si="19"/>
        <v>6.7623704948710852</v>
      </c>
    </row>
    <row r="205" spans="2:9" x14ac:dyDescent="0.25">
      <c r="B205" s="23"/>
      <c r="C205" s="23"/>
      <c r="D205" s="30" t="s">
        <v>11</v>
      </c>
      <c r="E205" s="38">
        <v>3807</v>
      </c>
      <c r="F205" s="38">
        <v>3502.4389999999999</v>
      </c>
      <c r="G205" s="38">
        <v>20369.673599999998</v>
      </c>
      <c r="H205" s="38">
        <f t="shared" si="18"/>
        <v>0.9199997373259784</v>
      </c>
      <c r="I205" s="38">
        <f t="shared" si="19"/>
        <v>5.8158539235087314</v>
      </c>
    </row>
    <row r="206" spans="2:9" x14ac:dyDescent="0.25">
      <c r="B206" s="23"/>
      <c r="C206" s="21" t="s">
        <v>52</v>
      </c>
      <c r="D206" s="29"/>
      <c r="E206" s="37">
        <v>1333.8</v>
      </c>
      <c r="F206" s="37">
        <v>1068.0457999999999</v>
      </c>
      <c r="G206" s="37">
        <v>7063.914397999999</v>
      </c>
      <c r="H206" s="37">
        <f>+AVERAGE(H207:H211)</f>
        <v>0.79922798849646437</v>
      </c>
      <c r="I206" s="37">
        <f>+AVERAGE(I207:I211)</f>
        <v>6.638623948775825</v>
      </c>
    </row>
    <row r="207" spans="2:9" x14ac:dyDescent="0.25">
      <c r="B207" s="23"/>
      <c r="C207" s="23"/>
      <c r="D207" s="30" t="s">
        <v>7</v>
      </c>
      <c r="E207" s="38">
        <v>1272</v>
      </c>
      <c r="F207" s="38">
        <v>952.18000000000006</v>
      </c>
      <c r="G207" s="38">
        <v>7373.1234999999997</v>
      </c>
      <c r="H207" s="38">
        <f t="shared" si="18"/>
        <v>0.74856918238993719</v>
      </c>
      <c r="I207" s="38">
        <f t="shared" si="19"/>
        <v>7.7434135352559386</v>
      </c>
    </row>
    <row r="208" spans="2:9" x14ac:dyDescent="0.25">
      <c r="B208" s="23"/>
      <c r="C208" s="23"/>
      <c r="D208" s="30" t="s">
        <v>8</v>
      </c>
      <c r="E208" s="38">
        <v>1269</v>
      </c>
      <c r="F208" s="38">
        <v>980.92</v>
      </c>
      <c r="G208" s="38">
        <v>6289.447799999999</v>
      </c>
      <c r="H208" s="38">
        <f t="shared" si="18"/>
        <v>0.77298660362490146</v>
      </c>
      <c r="I208" s="38">
        <f t="shared" si="19"/>
        <v>6.4117846511438232</v>
      </c>
    </row>
    <row r="209" spans="2:9" x14ac:dyDescent="0.25">
      <c r="B209" s="23"/>
      <c r="C209" s="23"/>
      <c r="D209" s="30" t="s">
        <v>9</v>
      </c>
      <c r="E209" s="38">
        <v>1350</v>
      </c>
      <c r="F209" s="38">
        <v>1040.8290000000002</v>
      </c>
      <c r="G209" s="38">
        <v>6705.9697899999992</v>
      </c>
      <c r="H209" s="38">
        <f t="shared" si="18"/>
        <v>0.77098444444444458</v>
      </c>
      <c r="I209" s="38">
        <f t="shared" si="19"/>
        <v>6.4429121306189563</v>
      </c>
    </row>
    <row r="210" spans="2:9" x14ac:dyDescent="0.25">
      <c r="B210" s="23"/>
      <c r="C210" s="23"/>
      <c r="D210" s="30" t="s">
        <v>10</v>
      </c>
      <c r="E210" s="38">
        <v>1389</v>
      </c>
      <c r="F210" s="38">
        <v>1233.56</v>
      </c>
      <c r="G210" s="38">
        <v>8370.8819000000003</v>
      </c>
      <c r="H210" s="38">
        <f t="shared" si="18"/>
        <v>0.88809215262778973</v>
      </c>
      <c r="I210" s="38">
        <f t="shared" si="19"/>
        <v>6.785954392165765</v>
      </c>
    </row>
    <row r="211" spans="2:9" x14ac:dyDescent="0.25">
      <c r="B211" s="23"/>
      <c r="C211" s="23"/>
      <c r="D211" s="30" t="s">
        <v>11</v>
      </c>
      <c r="E211" s="38">
        <v>1389</v>
      </c>
      <c r="F211" s="38">
        <v>1132.74</v>
      </c>
      <c r="G211" s="38">
        <v>6580.1489999999994</v>
      </c>
      <c r="H211" s="38">
        <f t="shared" si="18"/>
        <v>0.81550755939524844</v>
      </c>
      <c r="I211" s="38">
        <f t="shared" si="19"/>
        <v>5.8090550346946337</v>
      </c>
    </row>
    <row r="212" spans="2:9" x14ac:dyDescent="0.25">
      <c r="B212" s="23"/>
      <c r="C212" s="21" t="s">
        <v>53</v>
      </c>
      <c r="D212" s="29"/>
      <c r="E212" s="37">
        <v>533.6</v>
      </c>
      <c r="F212" s="37">
        <v>425.82139999999998</v>
      </c>
      <c r="G212" s="37">
        <v>2798.4068320000001</v>
      </c>
      <c r="H212" s="37">
        <f>+AVERAGE(H213:H217)</f>
        <v>0.79430828042389934</v>
      </c>
      <c r="I212" s="37">
        <f>+AVERAGE(I213:I217)</f>
        <v>6.6292596936126582</v>
      </c>
    </row>
    <row r="213" spans="2:9" x14ac:dyDescent="0.25">
      <c r="B213" s="23"/>
      <c r="C213" s="23"/>
      <c r="D213" s="30" t="s">
        <v>7</v>
      </c>
      <c r="E213" s="38">
        <v>450</v>
      </c>
      <c r="F213" s="38">
        <v>332.78000000000003</v>
      </c>
      <c r="G213" s="38">
        <v>2562.5001000000002</v>
      </c>
      <c r="H213" s="38">
        <f t="shared" si="18"/>
        <v>0.73951111111111123</v>
      </c>
      <c r="I213" s="38">
        <f t="shared" si="19"/>
        <v>7.7002827693971989</v>
      </c>
    </row>
    <row r="214" spans="2:9" x14ac:dyDescent="0.25">
      <c r="B214" s="23"/>
      <c r="C214" s="23"/>
      <c r="D214" s="30" t="s">
        <v>8</v>
      </c>
      <c r="E214" s="38">
        <v>409</v>
      </c>
      <c r="F214" s="38">
        <v>336.45</v>
      </c>
      <c r="G214" s="38">
        <v>2174.6791999999996</v>
      </c>
      <c r="H214" s="38">
        <f t="shared" si="18"/>
        <v>0.82261613691931534</v>
      </c>
      <c r="I214" s="38">
        <f t="shared" si="19"/>
        <v>6.4636029127656398</v>
      </c>
    </row>
    <row r="215" spans="2:9" x14ac:dyDescent="0.25">
      <c r="B215" s="23"/>
      <c r="C215" s="23"/>
      <c r="D215" s="30" t="s">
        <v>9</v>
      </c>
      <c r="E215" s="38">
        <v>463</v>
      </c>
      <c r="F215" s="38">
        <v>356.41899999999998</v>
      </c>
      <c r="G215" s="38">
        <v>2300.49271</v>
      </c>
      <c r="H215" s="38">
        <f t="shared" si="18"/>
        <v>0.76980345572354203</v>
      </c>
      <c r="I215" s="38">
        <f t="shared" si="19"/>
        <v>6.4544614905490452</v>
      </c>
    </row>
    <row r="216" spans="2:9" x14ac:dyDescent="0.25">
      <c r="B216" s="23"/>
      <c r="C216" s="23"/>
      <c r="D216" s="30" t="s">
        <v>10</v>
      </c>
      <c r="E216" s="38">
        <v>673</v>
      </c>
      <c r="F216" s="38">
        <v>598.97900000000004</v>
      </c>
      <c r="G216" s="38">
        <v>4020.2824500000002</v>
      </c>
      <c r="H216" s="38">
        <f t="shared" si="18"/>
        <v>0.89001337295690941</v>
      </c>
      <c r="I216" s="38">
        <f t="shared" si="19"/>
        <v>6.7118921531472724</v>
      </c>
    </row>
    <row r="217" spans="2:9" x14ac:dyDescent="0.25">
      <c r="B217" s="23"/>
      <c r="C217" s="23"/>
      <c r="D217" s="30" t="s">
        <v>11</v>
      </c>
      <c r="E217" s="38">
        <v>673</v>
      </c>
      <c r="F217" s="38">
        <v>504.47900000000004</v>
      </c>
      <c r="G217" s="38">
        <v>2934.0796999999998</v>
      </c>
      <c r="H217" s="38">
        <f t="shared" si="18"/>
        <v>0.74959732540861823</v>
      </c>
      <c r="I217" s="38">
        <f t="shared" si="19"/>
        <v>5.8160591422041348</v>
      </c>
    </row>
    <row r="218" spans="2:9" x14ac:dyDescent="0.25">
      <c r="B218" s="23"/>
      <c r="C218" s="21" t="s">
        <v>54</v>
      </c>
      <c r="D218" s="29"/>
      <c r="E218" s="37">
        <v>70</v>
      </c>
      <c r="F218" s="37">
        <v>58.347800000000007</v>
      </c>
      <c r="G218" s="37">
        <v>379.41373999999996</v>
      </c>
      <c r="H218" s="37">
        <f>+AVERAGE(H219:H223)</f>
        <v>0.8093062964136134</v>
      </c>
      <c r="I218" s="37">
        <f>+AVERAGE(I219:I223)</f>
        <v>6.644371614966265</v>
      </c>
    </row>
    <row r="219" spans="2:9" x14ac:dyDescent="0.25">
      <c r="B219" s="23"/>
      <c r="C219" s="23"/>
      <c r="D219" s="30" t="s">
        <v>7</v>
      </c>
      <c r="E219" s="38">
        <v>41</v>
      </c>
      <c r="F219" s="38">
        <v>29.88</v>
      </c>
      <c r="G219" s="38">
        <v>228.61439999999999</v>
      </c>
      <c r="H219" s="38">
        <f t="shared" si="18"/>
        <v>0.72878048780487803</v>
      </c>
      <c r="I219" s="38">
        <f t="shared" si="19"/>
        <v>7.6510843373493973</v>
      </c>
    </row>
    <row r="220" spans="2:9" x14ac:dyDescent="0.25">
      <c r="B220" s="23"/>
      <c r="C220" s="23"/>
      <c r="D220" s="30" t="s">
        <v>8</v>
      </c>
      <c r="E220" s="38">
        <v>41</v>
      </c>
      <c r="F220" s="38">
        <v>31.34</v>
      </c>
      <c r="G220" s="38">
        <v>198.76130000000003</v>
      </c>
      <c r="H220" s="38">
        <f t="shared" si="18"/>
        <v>0.76439024390243904</v>
      </c>
      <c r="I220" s="38">
        <f t="shared" si="19"/>
        <v>6.3420963624760702</v>
      </c>
    </row>
    <row r="221" spans="2:9" x14ac:dyDescent="0.25">
      <c r="B221" s="23"/>
      <c r="C221" s="23"/>
      <c r="D221" s="30" t="s">
        <v>9</v>
      </c>
      <c r="E221" s="38">
        <v>70</v>
      </c>
      <c r="F221" s="38">
        <v>53.74</v>
      </c>
      <c r="G221" s="38">
        <v>355.82790000000006</v>
      </c>
      <c r="H221" s="38">
        <f t="shared" si="18"/>
        <v>0.76771428571428579</v>
      </c>
      <c r="I221" s="38">
        <f t="shared" si="19"/>
        <v>6.62128582061779</v>
      </c>
    </row>
    <row r="222" spans="2:9" x14ac:dyDescent="0.25">
      <c r="B222" s="23"/>
      <c r="C222" s="23"/>
      <c r="D222" s="30" t="s">
        <v>10</v>
      </c>
      <c r="E222" s="38">
        <v>99</v>
      </c>
      <c r="F222" s="38">
        <v>87.9</v>
      </c>
      <c r="G222" s="38">
        <v>598.6226999999999</v>
      </c>
      <c r="H222" s="38">
        <f t="shared" si="18"/>
        <v>0.88787878787878793</v>
      </c>
      <c r="I222" s="38">
        <f t="shared" si="19"/>
        <v>6.8102696245733769</v>
      </c>
    </row>
    <row r="223" spans="2:9" x14ac:dyDescent="0.25">
      <c r="B223" s="23"/>
      <c r="C223" s="23"/>
      <c r="D223" s="30" t="s">
        <v>11</v>
      </c>
      <c r="E223" s="38">
        <v>99</v>
      </c>
      <c r="F223" s="38">
        <v>88.879000000000005</v>
      </c>
      <c r="G223" s="38">
        <v>515.24239999999998</v>
      </c>
      <c r="H223" s="38">
        <f t="shared" si="18"/>
        <v>0.89776767676767677</v>
      </c>
      <c r="I223" s="38">
        <f t="shared" si="19"/>
        <v>5.7971219298146917</v>
      </c>
    </row>
    <row r="224" spans="2:9" x14ac:dyDescent="0.25">
      <c r="B224" s="23"/>
      <c r="C224" s="21" t="s">
        <v>55</v>
      </c>
      <c r="D224" s="29"/>
      <c r="E224" s="37">
        <v>66</v>
      </c>
      <c r="F224" s="37">
        <v>56.637999999999998</v>
      </c>
      <c r="G224" s="37">
        <v>361.51129999999995</v>
      </c>
      <c r="H224" s="37">
        <f>+AVERAGE(H225:H229)</f>
        <v>0.81662803980698251</v>
      </c>
      <c r="I224" s="37">
        <f>+AVERAGE(I225:I229)</f>
        <v>6.5390533640435979</v>
      </c>
    </row>
    <row r="225" spans="2:9" x14ac:dyDescent="0.25">
      <c r="B225" s="23"/>
      <c r="C225" s="23"/>
      <c r="D225" s="30" t="s">
        <v>7</v>
      </c>
      <c r="E225" s="38">
        <v>30.5</v>
      </c>
      <c r="F225" s="38">
        <v>21.479999999999997</v>
      </c>
      <c r="G225" s="38">
        <v>157.51319999999998</v>
      </c>
      <c r="H225" s="38">
        <f t="shared" si="18"/>
        <v>0.70426229508196714</v>
      </c>
      <c r="I225" s="38">
        <f t="shared" si="19"/>
        <v>7.3330167597765366</v>
      </c>
    </row>
    <row r="226" spans="2:9" x14ac:dyDescent="0.25">
      <c r="B226" s="23"/>
      <c r="C226" s="23"/>
      <c r="D226" s="30" t="s">
        <v>8</v>
      </c>
      <c r="E226" s="38">
        <v>30.5</v>
      </c>
      <c r="F226" s="38">
        <v>22.990000000000002</v>
      </c>
      <c r="G226" s="38">
        <v>144.9725</v>
      </c>
      <c r="H226" s="38">
        <f t="shared" si="18"/>
        <v>0.75377049180327871</v>
      </c>
      <c r="I226" s="38">
        <f t="shared" si="19"/>
        <v>6.3058938668986508</v>
      </c>
    </row>
    <row r="227" spans="2:9" x14ac:dyDescent="0.25">
      <c r="B227" s="23"/>
      <c r="C227" s="23"/>
      <c r="D227" s="30" t="s">
        <v>9</v>
      </c>
      <c r="E227" s="38">
        <v>71</v>
      </c>
      <c r="F227" s="38">
        <v>53.67</v>
      </c>
      <c r="G227" s="38">
        <v>350.38149999999996</v>
      </c>
      <c r="H227" s="38">
        <f t="shared" si="18"/>
        <v>0.75591549295774652</v>
      </c>
      <c r="I227" s="38">
        <f t="shared" si="19"/>
        <v>6.528442332774361</v>
      </c>
    </row>
    <row r="228" spans="2:9" x14ac:dyDescent="0.25">
      <c r="B228" s="23"/>
      <c r="C228" s="23"/>
      <c r="D228" s="30" t="s">
        <v>10</v>
      </c>
      <c r="E228" s="38">
        <v>99</v>
      </c>
      <c r="F228" s="38">
        <v>88.12</v>
      </c>
      <c r="G228" s="38">
        <v>596.5492999999999</v>
      </c>
      <c r="H228" s="38">
        <f t="shared" si="18"/>
        <v>0.89010101010101017</v>
      </c>
      <c r="I228" s="38">
        <f t="shared" si="19"/>
        <v>6.7697378574670886</v>
      </c>
    </row>
    <row r="229" spans="2:9" x14ac:dyDescent="0.25">
      <c r="B229" s="23"/>
      <c r="C229" s="23"/>
      <c r="D229" s="30" t="s">
        <v>11</v>
      </c>
      <c r="E229" s="38">
        <v>99</v>
      </c>
      <c r="F229" s="38">
        <v>96.93</v>
      </c>
      <c r="G229" s="38">
        <v>558.13999999999987</v>
      </c>
      <c r="H229" s="38">
        <f t="shared" si="18"/>
        <v>0.97909090909090912</v>
      </c>
      <c r="I229" s="38">
        <f t="shared" si="19"/>
        <v>5.75817600330135</v>
      </c>
    </row>
    <row r="230" spans="2:9" x14ac:dyDescent="0.25">
      <c r="B230" s="23"/>
      <c r="C230" s="21" t="s">
        <v>56</v>
      </c>
      <c r="D230" s="29"/>
      <c r="E230" s="37">
        <v>48.55</v>
      </c>
      <c r="F230" s="37">
        <v>43.4756</v>
      </c>
      <c r="G230" s="37">
        <v>278.60976399999998</v>
      </c>
      <c r="H230" s="37">
        <f>+AVERAGE(H231:H235)</f>
        <v>0.89697721142614417</v>
      </c>
      <c r="I230" s="37">
        <f>+AVERAGE(I231:I235)</f>
        <v>6.5268816003822199</v>
      </c>
    </row>
    <row r="231" spans="2:9" x14ac:dyDescent="0.25">
      <c r="B231" s="23"/>
      <c r="C231" s="23"/>
      <c r="D231" s="30" t="s">
        <v>7</v>
      </c>
      <c r="E231" s="38">
        <v>32.25</v>
      </c>
      <c r="F231" s="38">
        <v>22.680000000000003</v>
      </c>
      <c r="G231" s="38">
        <v>167.74019999999999</v>
      </c>
      <c r="H231" s="38">
        <f t="shared" si="18"/>
        <v>0.70325581395348846</v>
      </c>
      <c r="I231" s="38">
        <f t="shared" si="19"/>
        <v>7.3959523809523793</v>
      </c>
    </row>
    <row r="232" spans="2:9" x14ac:dyDescent="0.25">
      <c r="B232" s="23"/>
      <c r="C232" s="23"/>
      <c r="D232" s="30" t="s">
        <v>8</v>
      </c>
      <c r="E232" s="38">
        <v>32.25</v>
      </c>
      <c r="F232" s="38">
        <v>24.29</v>
      </c>
      <c r="G232" s="38">
        <v>154.7166</v>
      </c>
      <c r="H232" s="38">
        <f t="shared" si="18"/>
        <v>0.75317829457364338</v>
      </c>
      <c r="I232" s="38">
        <f t="shared" si="19"/>
        <v>6.369559489501853</v>
      </c>
    </row>
    <row r="233" spans="2:9" x14ac:dyDescent="0.25">
      <c r="B233" s="23"/>
      <c r="C233" s="23"/>
      <c r="D233" s="30" t="s">
        <v>9</v>
      </c>
      <c r="E233" s="38">
        <v>32.25</v>
      </c>
      <c r="F233" s="38">
        <v>40.1</v>
      </c>
      <c r="G233" s="38">
        <v>253.86700000000002</v>
      </c>
      <c r="H233" s="38">
        <f t="shared" si="18"/>
        <v>1.2434108527131784</v>
      </c>
      <c r="I233" s="38">
        <f t="shared" si="19"/>
        <v>6.3308478802992525</v>
      </c>
    </row>
    <row r="234" spans="2:9" x14ac:dyDescent="0.25">
      <c r="B234" s="23"/>
      <c r="C234" s="23"/>
      <c r="D234" s="30" t="s">
        <v>10</v>
      </c>
      <c r="E234" s="38">
        <v>73</v>
      </c>
      <c r="F234" s="38">
        <v>64.969000000000008</v>
      </c>
      <c r="G234" s="38">
        <v>438.71891999999997</v>
      </c>
      <c r="H234" s="38">
        <f t="shared" si="18"/>
        <v>0.88998630136986312</v>
      </c>
      <c r="I234" s="38">
        <f t="shared" si="19"/>
        <v>6.7527423848296868</v>
      </c>
    </row>
    <row r="235" spans="2:9" x14ac:dyDescent="0.25">
      <c r="B235" s="23"/>
      <c r="C235" s="23"/>
      <c r="D235" s="30" t="s">
        <v>11</v>
      </c>
      <c r="E235" s="38">
        <v>73</v>
      </c>
      <c r="F235" s="38">
        <v>65.338999999999999</v>
      </c>
      <c r="G235" s="38">
        <v>378.0061</v>
      </c>
      <c r="H235" s="38">
        <f t="shared" si="18"/>
        <v>0.89505479452054792</v>
      </c>
      <c r="I235" s="38">
        <f t="shared" si="19"/>
        <v>5.7853058663279207</v>
      </c>
    </row>
    <row r="236" spans="2:9" x14ac:dyDescent="0.25">
      <c r="B236" s="23"/>
      <c r="C236" s="21" t="s">
        <v>57</v>
      </c>
      <c r="D236" s="29"/>
      <c r="E236" s="37">
        <v>2675.9</v>
      </c>
      <c r="F236" s="37">
        <v>2240.0212000000001</v>
      </c>
      <c r="G236" s="37">
        <v>14598.185414000001</v>
      </c>
      <c r="H236" s="37">
        <f>+AVERAGE(H237:H241)</f>
        <v>0.8243065026049724</v>
      </c>
      <c r="I236" s="37">
        <f>+AVERAGE(I237:I241)</f>
        <v>6.5946408081946952</v>
      </c>
    </row>
    <row r="237" spans="2:9" x14ac:dyDescent="0.25">
      <c r="B237" s="23"/>
      <c r="C237" s="23"/>
      <c r="D237" s="30" t="s">
        <v>7</v>
      </c>
      <c r="E237" s="38">
        <v>2265.5</v>
      </c>
      <c r="F237" s="38">
        <v>1697.6090000000002</v>
      </c>
      <c r="G237" s="38">
        <v>13027.228990000001</v>
      </c>
      <c r="H237" s="38">
        <f t="shared" si="18"/>
        <v>0.749330832045906</v>
      </c>
      <c r="I237" s="38">
        <f t="shared" si="19"/>
        <v>7.6738689474431396</v>
      </c>
    </row>
    <row r="238" spans="2:9" x14ac:dyDescent="0.25">
      <c r="B238" s="23"/>
      <c r="C238" s="23"/>
      <c r="D238" s="30" t="s">
        <v>8</v>
      </c>
      <c r="E238" s="38">
        <v>2265.5</v>
      </c>
      <c r="F238" s="38">
        <v>1750.49</v>
      </c>
      <c r="G238" s="38">
        <v>11230.624599999999</v>
      </c>
      <c r="H238" s="38">
        <f t="shared" si="18"/>
        <v>0.7726726991834032</v>
      </c>
      <c r="I238" s="38">
        <f t="shared" si="19"/>
        <v>6.4157033744837157</v>
      </c>
    </row>
    <row r="239" spans="2:9" x14ac:dyDescent="0.25">
      <c r="B239" s="23"/>
      <c r="C239" s="23"/>
      <c r="D239" s="30" t="s">
        <v>9</v>
      </c>
      <c r="E239" s="38">
        <v>2369.5</v>
      </c>
      <c r="F239" s="38">
        <v>1822.5189999999998</v>
      </c>
      <c r="G239" s="38">
        <v>11545.78528</v>
      </c>
      <c r="H239" s="38">
        <f t="shared" si="18"/>
        <v>0.76915762819160149</v>
      </c>
      <c r="I239" s="38">
        <f t="shared" si="19"/>
        <v>6.3350699114796614</v>
      </c>
    </row>
    <row r="240" spans="2:9" x14ac:dyDescent="0.25">
      <c r="B240" s="23"/>
      <c r="C240" s="23"/>
      <c r="D240" s="30" t="s">
        <v>10</v>
      </c>
      <c r="E240" s="38">
        <v>3239.5</v>
      </c>
      <c r="F240" s="38">
        <v>2948.54</v>
      </c>
      <c r="G240" s="38">
        <v>19954.324800000002</v>
      </c>
      <c r="H240" s="38">
        <f t="shared" si="18"/>
        <v>0.91018367031949376</v>
      </c>
      <c r="I240" s="38">
        <f t="shared" si="19"/>
        <v>6.7675272507749602</v>
      </c>
    </row>
    <row r="241" spans="2:9" x14ac:dyDescent="0.25">
      <c r="B241" s="23"/>
      <c r="C241" s="23"/>
      <c r="D241" s="30" t="s">
        <v>11</v>
      </c>
      <c r="E241" s="38">
        <v>3239.5</v>
      </c>
      <c r="F241" s="38">
        <v>2980.9480000000003</v>
      </c>
      <c r="G241" s="38">
        <v>17232.963400000001</v>
      </c>
      <c r="H241" s="38">
        <f t="shared" si="18"/>
        <v>0.92018768328445755</v>
      </c>
      <c r="I241" s="38">
        <f t="shared" si="19"/>
        <v>5.7810345567920001</v>
      </c>
    </row>
    <row r="242" spans="2:9" x14ac:dyDescent="0.25">
      <c r="B242" s="23"/>
      <c r="C242" s="21" t="s">
        <v>58</v>
      </c>
      <c r="D242" s="29"/>
      <c r="E242" s="37">
        <v>2610</v>
      </c>
      <c r="F242" s="37">
        <v>2199.4798000000001</v>
      </c>
      <c r="G242" s="37">
        <v>14332.836350000001</v>
      </c>
      <c r="H242" s="37">
        <f>+AVERAGE(H243:H247)</f>
        <v>0.83358393282191501</v>
      </c>
      <c r="I242" s="37">
        <f>+AVERAGE(I243:I247)</f>
        <v>6.5842271971604962</v>
      </c>
    </row>
    <row r="243" spans="2:9" x14ac:dyDescent="0.25">
      <c r="B243" s="23"/>
      <c r="C243" s="23"/>
      <c r="D243" s="30" t="s">
        <v>7</v>
      </c>
      <c r="E243" s="38">
        <v>2334</v>
      </c>
      <c r="F243" s="38">
        <v>1755.08</v>
      </c>
      <c r="G243" s="38">
        <v>13434.25</v>
      </c>
      <c r="H243" s="38">
        <f t="shared" si="18"/>
        <v>0.75196229648671808</v>
      </c>
      <c r="I243" s="38">
        <f t="shared" si="19"/>
        <v>7.654494382022472</v>
      </c>
    </row>
    <row r="244" spans="2:9" x14ac:dyDescent="0.25">
      <c r="B244" s="23"/>
      <c r="C244" s="23"/>
      <c r="D244" s="30" t="s">
        <v>8</v>
      </c>
      <c r="E244" s="38">
        <v>2334</v>
      </c>
      <c r="F244" s="38">
        <v>1806.519</v>
      </c>
      <c r="G244" s="38">
        <v>11612.547649999999</v>
      </c>
      <c r="H244" s="38">
        <f t="shared" si="18"/>
        <v>0.77400128534704371</v>
      </c>
      <c r="I244" s="38">
        <f t="shared" si="19"/>
        <v>6.4281347995786362</v>
      </c>
    </row>
    <row r="245" spans="2:9" x14ac:dyDescent="0.25">
      <c r="B245" s="23"/>
      <c r="C245" s="23"/>
      <c r="D245" s="30" t="s">
        <v>9</v>
      </c>
      <c r="E245" s="38">
        <v>2334</v>
      </c>
      <c r="F245" s="38">
        <v>1872.1899999999998</v>
      </c>
      <c r="G245" s="38">
        <v>11883.772499999999</v>
      </c>
      <c r="H245" s="38">
        <f t="shared" si="18"/>
        <v>0.8021379605826906</v>
      </c>
      <c r="I245" s="38">
        <f t="shared" si="19"/>
        <v>6.3475248238693727</v>
      </c>
    </row>
    <row r="246" spans="2:9" x14ac:dyDescent="0.25">
      <c r="B246" s="23"/>
      <c r="C246" s="23"/>
      <c r="D246" s="30" t="s">
        <v>10</v>
      </c>
      <c r="E246" s="38">
        <v>3024</v>
      </c>
      <c r="F246" s="38">
        <v>2766.6800000000003</v>
      </c>
      <c r="G246" s="38">
        <v>18547.331600000001</v>
      </c>
      <c r="H246" s="38">
        <f t="shared" si="18"/>
        <v>0.9149074074074075</v>
      </c>
      <c r="I246" s="38">
        <f t="shared" si="19"/>
        <v>6.7038224876024692</v>
      </c>
    </row>
    <row r="247" spans="2:9" x14ac:dyDescent="0.25">
      <c r="B247" s="23"/>
      <c r="C247" s="23"/>
      <c r="D247" s="30" t="s">
        <v>11</v>
      </c>
      <c r="E247" s="38">
        <v>3024</v>
      </c>
      <c r="F247" s="38">
        <v>2796.9300000000003</v>
      </c>
      <c r="G247" s="38">
        <v>16186.28</v>
      </c>
      <c r="H247" s="38">
        <f t="shared" si="18"/>
        <v>0.92491071428571436</v>
      </c>
      <c r="I247" s="38">
        <f t="shared" si="19"/>
        <v>5.7871594927295282</v>
      </c>
    </row>
    <row r="248" spans="2:9" x14ac:dyDescent="0.25">
      <c r="B248" s="33" t="s">
        <v>15</v>
      </c>
      <c r="C248" s="19"/>
      <c r="D248" s="28"/>
      <c r="E248" s="39">
        <f>+E249+E255+E261+E267+E273+E279+E285</f>
        <v>31188.800000000003</v>
      </c>
      <c r="F248" s="39">
        <f t="shared" ref="F248:G248" si="20">+F249+F255+F261+F267+F273+F279+F285</f>
        <v>32446.44</v>
      </c>
      <c r="G248" s="39">
        <f t="shared" si="20"/>
        <v>214070.02114</v>
      </c>
      <c r="H248" s="36">
        <f>+F248/E248</f>
        <v>1.0403234494433897</v>
      </c>
      <c r="I248" s="36">
        <f>+G248/F248</f>
        <v>6.5976427965594997</v>
      </c>
    </row>
    <row r="249" spans="2:9" x14ac:dyDescent="0.25">
      <c r="B249" s="23"/>
      <c r="C249" s="21" t="s">
        <v>59</v>
      </c>
      <c r="D249" s="29"/>
      <c r="E249" s="37">
        <v>3807.8</v>
      </c>
      <c r="F249" s="37">
        <v>4052.4578000000001</v>
      </c>
      <c r="G249" s="37">
        <v>26892.34678</v>
      </c>
      <c r="H249" s="37">
        <f>+AVERAGE(H250:H254)</f>
        <v>1.0548431133275074</v>
      </c>
      <c r="I249" s="37">
        <f>+AVERAGE(I250:I254)</f>
        <v>6.7617077156793242</v>
      </c>
    </row>
    <row r="250" spans="2:9" x14ac:dyDescent="0.25">
      <c r="B250" s="23"/>
      <c r="C250" s="23"/>
      <c r="D250" s="30" t="s">
        <v>7</v>
      </c>
      <c r="E250" s="38">
        <v>3239</v>
      </c>
      <c r="F250" s="38">
        <v>3140.6900000000005</v>
      </c>
      <c r="G250" s="38">
        <v>23307.060100000002</v>
      </c>
      <c r="H250" s="38">
        <f t="shared" si="18"/>
        <v>0.96964803951836998</v>
      </c>
      <c r="I250" s="38">
        <f t="shared" si="19"/>
        <v>7.4209998758234654</v>
      </c>
    </row>
    <row r="251" spans="2:9" x14ac:dyDescent="0.25">
      <c r="B251" s="23"/>
      <c r="C251" s="23"/>
      <c r="D251" s="30" t="s">
        <v>8</v>
      </c>
      <c r="E251" s="38">
        <v>3239</v>
      </c>
      <c r="F251" s="38">
        <v>3256</v>
      </c>
      <c r="G251" s="38">
        <v>23310.326999999997</v>
      </c>
      <c r="H251" s="38">
        <f t="shared" si="18"/>
        <v>1.0052485334979933</v>
      </c>
      <c r="I251" s="38">
        <f t="shared" si="19"/>
        <v>7.1591913390663384</v>
      </c>
    </row>
    <row r="252" spans="2:9" x14ac:dyDescent="0.25">
      <c r="B252" s="23"/>
      <c r="C252" s="23"/>
      <c r="D252" s="30" t="s">
        <v>9</v>
      </c>
      <c r="E252" s="38">
        <v>3239</v>
      </c>
      <c r="F252" s="38">
        <v>3445.2</v>
      </c>
      <c r="G252" s="38">
        <v>23928.44</v>
      </c>
      <c r="H252" s="38">
        <f t="shared" si="18"/>
        <v>1.0636616239580117</v>
      </c>
      <c r="I252" s="38">
        <f t="shared" si="19"/>
        <v>6.9454429350981073</v>
      </c>
    </row>
    <row r="253" spans="2:9" x14ac:dyDescent="0.25">
      <c r="B253" s="23"/>
      <c r="C253" s="23"/>
      <c r="D253" s="30" t="s">
        <v>10</v>
      </c>
      <c r="E253" s="38">
        <v>4661</v>
      </c>
      <c r="F253" s="38">
        <v>5122.4489999999996</v>
      </c>
      <c r="G253" s="38">
        <v>33808.166800000006</v>
      </c>
      <c r="H253" s="38">
        <f t="shared" si="18"/>
        <v>1.0990021454623471</v>
      </c>
      <c r="I253" s="38">
        <f t="shared" si="19"/>
        <v>6.6000006637450186</v>
      </c>
    </row>
    <row r="254" spans="2:9" x14ac:dyDescent="0.25">
      <c r="B254" s="23"/>
      <c r="C254" s="23"/>
      <c r="D254" s="30" t="s">
        <v>11</v>
      </c>
      <c r="E254" s="38">
        <v>4661</v>
      </c>
      <c r="F254" s="38">
        <v>5297.95</v>
      </c>
      <c r="G254" s="38">
        <v>30107.74</v>
      </c>
      <c r="H254" s="38">
        <f t="shared" si="18"/>
        <v>1.1366552242008152</v>
      </c>
      <c r="I254" s="38">
        <f t="shared" si="19"/>
        <v>5.6829037646636911</v>
      </c>
    </row>
    <row r="255" spans="2:9" x14ac:dyDescent="0.25">
      <c r="B255" s="23"/>
      <c r="C255" s="21" t="s">
        <v>60</v>
      </c>
      <c r="D255" s="29"/>
      <c r="E255" s="37">
        <v>3071.6</v>
      </c>
      <c r="F255" s="37">
        <v>3175.4279999999999</v>
      </c>
      <c r="G255" s="37">
        <v>20789.38968</v>
      </c>
      <c r="H255" s="37">
        <f>+AVERAGE(H256:H260)</f>
        <v>1.0235383969830434</v>
      </c>
      <c r="I255" s="37">
        <f>+AVERAGE(I256:I260)</f>
        <v>6.6594136181140424</v>
      </c>
    </row>
    <row r="256" spans="2:9" x14ac:dyDescent="0.25">
      <c r="B256" s="23"/>
      <c r="C256" s="23"/>
      <c r="D256" s="30" t="s">
        <v>7</v>
      </c>
      <c r="E256" s="38">
        <v>2638</v>
      </c>
      <c r="F256" s="38">
        <v>2491.2000000000003</v>
      </c>
      <c r="G256" s="38">
        <v>18417.446000000004</v>
      </c>
      <c r="H256" s="38">
        <f t="shared" ref="H256:H318" si="21">+IF(E256=0,0,F256/E256)</f>
        <v>0.94435178165276734</v>
      </c>
      <c r="I256" s="38">
        <f t="shared" ref="I256:I318" si="22">+IF(F256=0,0,G256/F256)</f>
        <v>7.3930017662170844</v>
      </c>
    </row>
    <row r="257" spans="2:9" x14ac:dyDescent="0.25">
      <c r="B257" s="23"/>
      <c r="C257" s="23"/>
      <c r="D257" s="30" t="s">
        <v>8</v>
      </c>
      <c r="E257" s="38">
        <v>2638</v>
      </c>
      <c r="F257" s="38">
        <v>2408.0099999999998</v>
      </c>
      <c r="G257" s="38">
        <v>16761.942000000003</v>
      </c>
      <c r="H257" s="38">
        <f t="shared" si="21"/>
        <v>0.91281652767247912</v>
      </c>
      <c r="I257" s="38">
        <f t="shared" si="22"/>
        <v>6.9609104613352955</v>
      </c>
    </row>
    <row r="258" spans="2:9" x14ac:dyDescent="0.25">
      <c r="B258" s="23"/>
      <c r="C258" s="23"/>
      <c r="D258" s="30" t="s">
        <v>9</v>
      </c>
      <c r="E258" s="38">
        <v>2638</v>
      </c>
      <c r="F258" s="38">
        <v>2817.45</v>
      </c>
      <c r="G258" s="38">
        <v>19270.939999999999</v>
      </c>
      <c r="H258" s="38">
        <f t="shared" si="21"/>
        <v>1.0680250189537528</v>
      </c>
      <c r="I258" s="38">
        <f t="shared" si="22"/>
        <v>6.8398516388933253</v>
      </c>
    </row>
    <row r="259" spans="2:9" x14ac:dyDescent="0.25">
      <c r="B259" s="23"/>
      <c r="C259" s="23"/>
      <c r="D259" s="30" t="s">
        <v>10</v>
      </c>
      <c r="E259" s="38">
        <v>3722</v>
      </c>
      <c r="F259" s="38">
        <v>4190.9799999999996</v>
      </c>
      <c r="G259" s="38">
        <v>27486.1204</v>
      </c>
      <c r="H259" s="38">
        <f t="shared" si="21"/>
        <v>1.1260021493820525</v>
      </c>
      <c r="I259" s="38">
        <f t="shared" si="22"/>
        <v>6.5583993242630605</v>
      </c>
    </row>
    <row r="260" spans="2:9" x14ac:dyDescent="0.25">
      <c r="B260" s="23"/>
      <c r="C260" s="23"/>
      <c r="D260" s="30" t="s">
        <v>11</v>
      </c>
      <c r="E260" s="38">
        <v>3722</v>
      </c>
      <c r="F260" s="38">
        <v>3969.5</v>
      </c>
      <c r="G260" s="38">
        <v>22010.5</v>
      </c>
      <c r="H260" s="38">
        <f t="shared" si="21"/>
        <v>1.0664965072541643</v>
      </c>
      <c r="I260" s="38">
        <f t="shared" si="22"/>
        <v>5.5449048998614439</v>
      </c>
    </row>
    <row r="261" spans="2:9" x14ac:dyDescent="0.25">
      <c r="B261" s="23"/>
      <c r="C261" s="21" t="s">
        <v>61</v>
      </c>
      <c r="D261" s="29"/>
      <c r="E261" s="37">
        <v>5263.6</v>
      </c>
      <c r="F261" s="37">
        <v>5515.8456000000006</v>
      </c>
      <c r="G261" s="37">
        <v>36264.777300000002</v>
      </c>
      <c r="H261" s="37">
        <f>+AVERAGE(H262:H266)</f>
        <v>1.0648589339655616</v>
      </c>
      <c r="I261" s="37">
        <f>+AVERAGE(I262:I266)</f>
        <v>6.6039831796216104</v>
      </c>
    </row>
    <row r="262" spans="2:9" x14ac:dyDescent="0.25">
      <c r="B262" s="23"/>
      <c r="C262" s="23"/>
      <c r="D262" s="30" t="s">
        <v>7</v>
      </c>
      <c r="E262" s="38">
        <v>4632</v>
      </c>
      <c r="F262" s="38">
        <v>4657.4790000000003</v>
      </c>
      <c r="G262" s="38">
        <v>33594.395399999994</v>
      </c>
      <c r="H262" s="38">
        <f t="shared" si="21"/>
        <v>1.0055006476683939</v>
      </c>
      <c r="I262" s="38">
        <f t="shared" si="22"/>
        <v>7.2129998653778129</v>
      </c>
    </row>
    <row r="263" spans="2:9" x14ac:dyDescent="0.25">
      <c r="B263" s="23"/>
      <c r="C263" s="23"/>
      <c r="D263" s="30" t="s">
        <v>8</v>
      </c>
      <c r="E263" s="38">
        <v>4632</v>
      </c>
      <c r="F263" s="38">
        <v>5687.8099999999995</v>
      </c>
      <c r="G263" s="38">
        <v>38907.014900000002</v>
      </c>
      <c r="H263" s="38">
        <f t="shared" si="21"/>
        <v>1.227938255613126</v>
      </c>
      <c r="I263" s="38">
        <f t="shared" si="22"/>
        <v>6.8404209880428501</v>
      </c>
    </row>
    <row r="264" spans="2:9" x14ac:dyDescent="0.25">
      <c r="B264" s="23"/>
      <c r="C264" s="23"/>
      <c r="D264" s="30" t="s">
        <v>9</v>
      </c>
      <c r="E264" s="38">
        <v>4632</v>
      </c>
      <c r="F264" s="38">
        <v>5759.5390000000007</v>
      </c>
      <c r="G264" s="38">
        <v>40006.248500000002</v>
      </c>
      <c r="H264" s="38">
        <f t="shared" si="21"/>
        <v>1.2434237910189985</v>
      </c>
      <c r="I264" s="38">
        <f t="shared" si="22"/>
        <v>6.9460851814702522</v>
      </c>
    </row>
    <row r="265" spans="2:9" x14ac:dyDescent="0.25">
      <c r="B265" s="23"/>
      <c r="C265" s="23"/>
      <c r="D265" s="30" t="s">
        <v>10</v>
      </c>
      <c r="E265" s="38">
        <v>6211</v>
      </c>
      <c r="F265" s="38">
        <v>5095.2</v>
      </c>
      <c r="G265" s="38">
        <v>31207.587700000004</v>
      </c>
      <c r="H265" s="38">
        <f t="shared" si="21"/>
        <v>0.82035099017871516</v>
      </c>
      <c r="I265" s="38">
        <f t="shared" si="22"/>
        <v>6.1248994543884452</v>
      </c>
    </row>
    <row r="266" spans="2:9" x14ac:dyDescent="0.25">
      <c r="B266" s="23"/>
      <c r="C266" s="23"/>
      <c r="D266" s="30" t="s">
        <v>11</v>
      </c>
      <c r="E266" s="38">
        <v>6211</v>
      </c>
      <c r="F266" s="38">
        <v>6379.2</v>
      </c>
      <c r="G266" s="38">
        <v>37608.639999999999</v>
      </c>
      <c r="H266" s="38">
        <f t="shared" si="21"/>
        <v>1.0270809853485752</v>
      </c>
      <c r="I266" s="38">
        <f t="shared" si="22"/>
        <v>5.8955104088286934</v>
      </c>
    </row>
    <row r="267" spans="2:9" x14ac:dyDescent="0.25">
      <c r="B267" s="23"/>
      <c r="C267" s="21" t="s">
        <v>62</v>
      </c>
      <c r="D267" s="29"/>
      <c r="E267" s="37">
        <v>3095</v>
      </c>
      <c r="F267" s="37">
        <v>3154.35</v>
      </c>
      <c r="G267" s="37">
        <v>21033.427059999998</v>
      </c>
      <c r="H267" s="37">
        <f>+AVERAGE(H268:H272)</f>
        <v>1.0163533664790159</v>
      </c>
      <c r="I267" s="37">
        <f>+AVERAGE(I268:I272)</f>
        <v>6.7422800806640906</v>
      </c>
    </row>
    <row r="268" spans="2:9" x14ac:dyDescent="0.25">
      <c r="B268" s="23"/>
      <c r="C268" s="23"/>
      <c r="D268" s="30" t="s">
        <v>7</v>
      </c>
      <c r="E268" s="38">
        <v>2671</v>
      </c>
      <c r="F268" s="38">
        <v>2595</v>
      </c>
      <c r="G268" s="38">
        <v>19202.999999999996</v>
      </c>
      <c r="H268" s="38">
        <f t="shared" si="21"/>
        <v>0.97154623736428303</v>
      </c>
      <c r="I268" s="38">
        <f t="shared" si="22"/>
        <v>7.3999999999999986</v>
      </c>
    </row>
    <row r="269" spans="2:9" x14ac:dyDescent="0.25">
      <c r="B269" s="23"/>
      <c r="C269" s="23"/>
      <c r="D269" s="30" t="s">
        <v>8</v>
      </c>
      <c r="E269" s="38">
        <v>2671</v>
      </c>
      <c r="F269" s="38">
        <v>2656.48</v>
      </c>
      <c r="G269" s="38">
        <v>18491.397999999997</v>
      </c>
      <c r="H269" s="38">
        <f t="shared" si="21"/>
        <v>0.99456383377012358</v>
      </c>
      <c r="I269" s="38">
        <f t="shared" si="22"/>
        <v>6.9608647533578258</v>
      </c>
    </row>
    <row r="270" spans="2:9" x14ac:dyDescent="0.25">
      <c r="B270" s="23"/>
      <c r="C270" s="23"/>
      <c r="D270" s="30" t="s">
        <v>9</v>
      </c>
      <c r="E270" s="38">
        <v>2671</v>
      </c>
      <c r="F270" s="38">
        <v>2782.49</v>
      </c>
      <c r="G270" s="38">
        <v>19112.71</v>
      </c>
      <c r="H270" s="38">
        <f t="shared" si="21"/>
        <v>1.0417409210033695</v>
      </c>
      <c r="I270" s="38">
        <f t="shared" si="22"/>
        <v>6.8689231587534909</v>
      </c>
    </row>
    <row r="271" spans="2:9" x14ac:dyDescent="0.25">
      <c r="B271" s="23"/>
      <c r="C271" s="23"/>
      <c r="D271" s="30" t="s">
        <v>10</v>
      </c>
      <c r="E271" s="38">
        <v>3731</v>
      </c>
      <c r="F271" s="38">
        <v>3962.33</v>
      </c>
      <c r="G271" s="38">
        <v>26213.192299999999</v>
      </c>
      <c r="H271" s="38">
        <f t="shared" si="21"/>
        <v>1.062002144197266</v>
      </c>
      <c r="I271" s="38">
        <f t="shared" si="22"/>
        <v>6.6156004926394321</v>
      </c>
    </row>
    <row r="272" spans="2:9" x14ac:dyDescent="0.25">
      <c r="B272" s="23"/>
      <c r="C272" s="23"/>
      <c r="D272" s="30" t="s">
        <v>11</v>
      </c>
      <c r="E272" s="38">
        <v>3731</v>
      </c>
      <c r="F272" s="38">
        <v>3775.45</v>
      </c>
      <c r="G272" s="38">
        <v>22146.834999999999</v>
      </c>
      <c r="H272" s="38">
        <f t="shared" si="21"/>
        <v>1.0119136960600374</v>
      </c>
      <c r="I272" s="38">
        <f t="shared" si="22"/>
        <v>5.8660119985697072</v>
      </c>
    </row>
    <row r="273" spans="2:9" x14ac:dyDescent="0.25">
      <c r="B273" s="23"/>
      <c r="C273" s="21" t="s">
        <v>15</v>
      </c>
      <c r="D273" s="29"/>
      <c r="E273" s="37">
        <v>5886.2</v>
      </c>
      <c r="F273" s="37">
        <v>6066.3955999999998</v>
      </c>
      <c r="G273" s="37">
        <v>39274.404939999993</v>
      </c>
      <c r="H273" s="37">
        <f>+AVERAGE(H274:H278)</f>
        <v>1.025116992316121</v>
      </c>
      <c r="I273" s="37">
        <f>+AVERAGE(I274:I278)</f>
        <v>6.5907974116578298</v>
      </c>
    </row>
    <row r="274" spans="2:9" x14ac:dyDescent="0.25">
      <c r="B274" s="23"/>
      <c r="C274" s="23"/>
      <c r="D274" s="30" t="s">
        <v>7</v>
      </c>
      <c r="E274" s="38">
        <v>4887</v>
      </c>
      <c r="F274" s="38">
        <v>4741.9690000000001</v>
      </c>
      <c r="G274" s="38">
        <v>35190.154399999999</v>
      </c>
      <c r="H274" s="38">
        <f t="shared" si="21"/>
        <v>0.97032310210763251</v>
      </c>
      <c r="I274" s="38">
        <f t="shared" si="22"/>
        <v>7.4210005168738977</v>
      </c>
    </row>
    <row r="275" spans="2:9" x14ac:dyDescent="0.25">
      <c r="B275" s="23"/>
      <c r="C275" s="23"/>
      <c r="D275" s="30" t="s">
        <v>8</v>
      </c>
      <c r="E275" s="38">
        <v>4887</v>
      </c>
      <c r="F275" s="38">
        <v>4889.58</v>
      </c>
      <c r="G275" s="38">
        <v>34225.667999999998</v>
      </c>
      <c r="H275" s="38">
        <f t="shared" si="21"/>
        <v>1.0005279312461632</v>
      </c>
      <c r="I275" s="38">
        <f t="shared" si="22"/>
        <v>6.9997153129716656</v>
      </c>
    </row>
    <row r="276" spans="2:9" x14ac:dyDescent="0.25">
      <c r="B276" s="23"/>
      <c r="C276" s="23"/>
      <c r="D276" s="30" t="s">
        <v>9</v>
      </c>
      <c r="E276" s="38">
        <v>4887</v>
      </c>
      <c r="F276" s="38">
        <v>5081.2299999999996</v>
      </c>
      <c r="G276" s="38">
        <v>33444.114999999998</v>
      </c>
      <c r="H276" s="38">
        <f t="shared" si="21"/>
        <v>1.0397442193574788</v>
      </c>
      <c r="I276" s="38">
        <f t="shared" si="22"/>
        <v>6.5818935572686144</v>
      </c>
    </row>
    <row r="277" spans="2:9" x14ac:dyDescent="0.25">
      <c r="B277" s="23"/>
      <c r="C277" s="23"/>
      <c r="D277" s="30" t="s">
        <v>10</v>
      </c>
      <c r="E277" s="38">
        <v>7385</v>
      </c>
      <c r="F277" s="38">
        <v>8020.1990000000005</v>
      </c>
      <c r="G277" s="38">
        <v>51289.187300000005</v>
      </c>
      <c r="H277" s="38">
        <f t="shared" si="21"/>
        <v>1.0860120514556535</v>
      </c>
      <c r="I277" s="38">
        <f t="shared" si="22"/>
        <v>6.3950018322488011</v>
      </c>
    </row>
    <row r="278" spans="2:9" x14ac:dyDescent="0.25">
      <c r="B278" s="23"/>
      <c r="C278" s="23"/>
      <c r="D278" s="30" t="s">
        <v>11</v>
      </c>
      <c r="E278" s="38">
        <v>7385</v>
      </c>
      <c r="F278" s="38">
        <v>7599</v>
      </c>
      <c r="G278" s="38">
        <v>42222.9</v>
      </c>
      <c r="H278" s="38">
        <f t="shared" si="21"/>
        <v>1.0289776574136764</v>
      </c>
      <c r="I278" s="38">
        <f t="shared" si="22"/>
        <v>5.5563758389261748</v>
      </c>
    </row>
    <row r="279" spans="2:9" x14ac:dyDescent="0.25">
      <c r="B279" s="23"/>
      <c r="C279" s="21" t="s">
        <v>63</v>
      </c>
      <c r="D279" s="29"/>
      <c r="E279" s="37">
        <v>4464</v>
      </c>
      <c r="F279" s="37">
        <v>4635.6557999999995</v>
      </c>
      <c r="G279" s="37">
        <v>30871.018639999995</v>
      </c>
      <c r="H279" s="37">
        <f>+AVERAGE(H280:H284)</f>
        <v>1.0384533602150536</v>
      </c>
      <c r="I279" s="37">
        <f>+AVERAGE(I280:I284)</f>
        <v>6.6087030878910866</v>
      </c>
    </row>
    <row r="280" spans="2:9" x14ac:dyDescent="0.25">
      <c r="B280" s="23"/>
      <c r="C280" s="23"/>
      <c r="D280" s="30" t="s">
        <v>7</v>
      </c>
      <c r="E280" s="38">
        <v>4464</v>
      </c>
      <c r="F280" s="38">
        <v>4315.3989999999994</v>
      </c>
      <c r="G280" s="38">
        <v>31752.714199999999</v>
      </c>
      <c r="H280" s="38">
        <f t="shared" si="21"/>
        <v>0.9667112455197131</v>
      </c>
      <c r="I280" s="38">
        <f t="shared" si="22"/>
        <v>7.3580019367849889</v>
      </c>
    </row>
    <row r="281" spans="2:9" x14ac:dyDescent="0.25">
      <c r="B281" s="23"/>
      <c r="C281" s="23"/>
      <c r="D281" s="30" t="s">
        <v>8</v>
      </c>
      <c r="E281" s="38">
        <v>4464</v>
      </c>
      <c r="F281" s="38">
        <v>4812.43</v>
      </c>
      <c r="G281" s="38">
        <v>33624.208999999995</v>
      </c>
      <c r="H281" s="38">
        <f t="shared" si="21"/>
        <v>1.0780533154121865</v>
      </c>
      <c r="I281" s="38">
        <f t="shared" si="22"/>
        <v>6.9869502517439201</v>
      </c>
    </row>
    <row r="282" spans="2:9" x14ac:dyDescent="0.25">
      <c r="B282" s="23"/>
      <c r="C282" s="23"/>
      <c r="D282" s="30" t="s">
        <v>9</v>
      </c>
      <c r="E282" s="38">
        <v>4464</v>
      </c>
      <c r="F282" s="38">
        <v>5121.95</v>
      </c>
      <c r="G282" s="38">
        <v>34916.65</v>
      </c>
      <c r="H282" s="38">
        <f t="shared" si="21"/>
        <v>1.1473902329749104</v>
      </c>
      <c r="I282" s="38">
        <f t="shared" si="22"/>
        <v>6.8170618612052056</v>
      </c>
    </row>
    <row r="283" spans="2:9" x14ac:dyDescent="0.25">
      <c r="B283" s="23"/>
      <c r="C283" s="23"/>
      <c r="D283" s="30" t="s">
        <v>10</v>
      </c>
      <c r="E283" s="38">
        <v>4464</v>
      </c>
      <c r="F283" s="38">
        <v>5283.5</v>
      </c>
      <c r="G283" s="38">
        <v>34675.519999999997</v>
      </c>
      <c r="H283" s="38">
        <f t="shared" si="21"/>
        <v>1.1835797491039426</v>
      </c>
      <c r="I283" s="38">
        <f t="shared" si="22"/>
        <v>6.5629828712028004</v>
      </c>
    </row>
    <row r="284" spans="2:9" x14ac:dyDescent="0.25">
      <c r="B284" s="23"/>
      <c r="C284" s="23"/>
      <c r="D284" s="30" t="s">
        <v>11</v>
      </c>
      <c r="E284" s="38">
        <v>4464</v>
      </c>
      <c r="F284" s="38">
        <v>3645</v>
      </c>
      <c r="G284" s="38">
        <v>19386</v>
      </c>
      <c r="H284" s="38">
        <f t="shared" si="21"/>
        <v>0.81653225806451613</v>
      </c>
      <c r="I284" s="38">
        <f t="shared" si="22"/>
        <v>5.3185185185185189</v>
      </c>
    </row>
    <row r="285" spans="2:9" x14ac:dyDescent="0.25">
      <c r="B285" s="23"/>
      <c r="C285" s="21" t="s">
        <v>64</v>
      </c>
      <c r="D285" s="29"/>
      <c r="E285" s="37">
        <v>5600.6</v>
      </c>
      <c r="F285" s="37">
        <v>5846.3072000000002</v>
      </c>
      <c r="G285" s="37">
        <v>38944.656739999999</v>
      </c>
      <c r="H285" s="37">
        <f>+AVERAGE(H286:H290)</f>
        <v>1.0480762693200898</v>
      </c>
      <c r="I285" s="37">
        <f>+AVERAGE(I286:I290)</f>
        <v>6.6839583094259041</v>
      </c>
    </row>
    <row r="286" spans="2:9" x14ac:dyDescent="0.25">
      <c r="B286" s="23"/>
      <c r="C286" s="23"/>
      <c r="D286" s="30" t="s">
        <v>7</v>
      </c>
      <c r="E286" s="38">
        <v>4965</v>
      </c>
      <c r="F286" s="38">
        <v>4824.6590000000006</v>
      </c>
      <c r="G286" s="38">
        <v>35691.879300000001</v>
      </c>
      <c r="H286" s="38">
        <f t="shared" si="21"/>
        <v>0.97173393756294069</v>
      </c>
      <c r="I286" s="38">
        <f t="shared" si="22"/>
        <v>7.3978035131602038</v>
      </c>
    </row>
    <row r="287" spans="2:9" x14ac:dyDescent="0.25">
      <c r="B287" s="23"/>
      <c r="C287" s="23"/>
      <c r="D287" s="30" t="s">
        <v>8</v>
      </c>
      <c r="E287" s="38">
        <v>4965</v>
      </c>
      <c r="F287" s="38">
        <v>5398.59</v>
      </c>
      <c r="G287" s="38">
        <v>38199.275000000001</v>
      </c>
      <c r="H287" s="38">
        <f t="shared" si="21"/>
        <v>1.0873293051359516</v>
      </c>
      <c r="I287" s="38">
        <f t="shared" si="22"/>
        <v>7.0757873815199899</v>
      </c>
    </row>
    <row r="288" spans="2:9" x14ac:dyDescent="0.25">
      <c r="B288" s="23"/>
      <c r="C288" s="23"/>
      <c r="D288" s="30" t="s">
        <v>9</v>
      </c>
      <c r="E288" s="38">
        <v>4965</v>
      </c>
      <c r="F288" s="38">
        <v>5755.75</v>
      </c>
      <c r="G288" s="38">
        <v>40068.625</v>
      </c>
      <c r="H288" s="38">
        <f t="shared" si="21"/>
        <v>1.159264853977845</v>
      </c>
      <c r="I288" s="38">
        <f t="shared" si="22"/>
        <v>6.9614950267124183</v>
      </c>
    </row>
    <row r="289" spans="2:9" x14ac:dyDescent="0.25">
      <c r="B289" s="23"/>
      <c r="C289" s="23"/>
      <c r="D289" s="30" t="s">
        <v>10</v>
      </c>
      <c r="E289" s="38">
        <v>6554</v>
      </c>
      <c r="F289" s="38">
        <v>7832.0570000000016</v>
      </c>
      <c r="G289" s="38">
        <v>51315.6204</v>
      </c>
      <c r="H289" s="38">
        <f t="shared" si="21"/>
        <v>1.1950041196216055</v>
      </c>
      <c r="I289" s="38">
        <f t="shared" si="22"/>
        <v>6.5519978212620247</v>
      </c>
    </row>
    <row r="290" spans="2:9" x14ac:dyDescent="0.25">
      <c r="B290" s="23"/>
      <c r="C290" s="23"/>
      <c r="D290" s="30" t="s">
        <v>11</v>
      </c>
      <c r="E290" s="38">
        <v>6554</v>
      </c>
      <c r="F290" s="38">
        <v>5420.48</v>
      </c>
      <c r="G290" s="38">
        <v>29447.883999999998</v>
      </c>
      <c r="H290" s="38">
        <f t="shared" si="21"/>
        <v>0.82704913030210547</v>
      </c>
      <c r="I290" s="38">
        <f t="shared" si="22"/>
        <v>5.4327078044748802</v>
      </c>
    </row>
    <row r="291" spans="2:9" x14ac:dyDescent="0.25">
      <c r="B291" s="33" t="s">
        <v>16</v>
      </c>
      <c r="C291" s="19"/>
      <c r="D291" s="28"/>
      <c r="E291" s="39">
        <f>+E292+E298+E304+E310+E314</f>
        <v>1552</v>
      </c>
      <c r="F291" s="39">
        <f t="shared" ref="F291:G291" si="23">+F292+F298+F304+F310+F314</f>
        <v>350.5499333333334</v>
      </c>
      <c r="G291" s="39">
        <f t="shared" si="23"/>
        <v>2522.5843000000004</v>
      </c>
      <c r="H291" s="36">
        <f>+F291/E291</f>
        <v>0.22586980240549834</v>
      </c>
      <c r="I291" s="36">
        <f>+G291/F291</f>
        <v>7.1960769640235753</v>
      </c>
    </row>
    <row r="292" spans="2:9" x14ac:dyDescent="0.25">
      <c r="B292" s="23"/>
      <c r="C292" s="21" t="s">
        <v>65</v>
      </c>
      <c r="D292" s="29"/>
      <c r="E292" s="37">
        <v>160</v>
      </c>
      <c r="F292" s="37">
        <v>39.85</v>
      </c>
      <c r="G292" s="37">
        <v>298.51799999999997</v>
      </c>
      <c r="H292" s="37">
        <f>+AVERAGE(H293:H297)</f>
        <v>0.24906249999999996</v>
      </c>
      <c r="I292" s="37">
        <f>+AVERAGE(I293:I297)</f>
        <v>7.3801058119789404</v>
      </c>
    </row>
    <row r="293" spans="2:9" x14ac:dyDescent="0.25">
      <c r="B293" s="23"/>
      <c r="C293" s="23"/>
      <c r="D293" s="30" t="s">
        <v>7</v>
      </c>
      <c r="E293" s="38">
        <v>160</v>
      </c>
      <c r="F293" s="38">
        <v>40</v>
      </c>
      <c r="G293" s="38">
        <v>340</v>
      </c>
      <c r="H293" s="38">
        <f t="shared" si="21"/>
        <v>0.25</v>
      </c>
      <c r="I293" s="38">
        <f t="shared" si="22"/>
        <v>8.5</v>
      </c>
    </row>
    <row r="294" spans="2:9" x14ac:dyDescent="0.25">
      <c r="B294" s="23"/>
      <c r="C294" s="23"/>
      <c r="D294" s="30" t="s">
        <v>8</v>
      </c>
      <c r="E294" s="38">
        <v>160</v>
      </c>
      <c r="F294" s="38">
        <v>44.9</v>
      </c>
      <c r="G294" s="38">
        <v>351.62</v>
      </c>
      <c r="H294" s="38">
        <f t="shared" si="21"/>
        <v>0.28062500000000001</v>
      </c>
      <c r="I294" s="38">
        <f t="shared" si="22"/>
        <v>7.8311804008908688</v>
      </c>
    </row>
    <row r="295" spans="2:9" x14ac:dyDescent="0.25">
      <c r="B295" s="23"/>
      <c r="C295" s="23"/>
      <c r="D295" s="30" t="s">
        <v>9</v>
      </c>
      <c r="E295" s="38">
        <v>160</v>
      </c>
      <c r="F295" s="38">
        <v>41</v>
      </c>
      <c r="G295" s="38">
        <v>311.60000000000002</v>
      </c>
      <c r="H295" s="38">
        <f t="shared" si="21"/>
        <v>0.25624999999999998</v>
      </c>
      <c r="I295" s="38">
        <f t="shared" si="22"/>
        <v>7.6000000000000005</v>
      </c>
    </row>
    <row r="296" spans="2:9" x14ac:dyDescent="0.25">
      <c r="B296" s="23"/>
      <c r="C296" s="23"/>
      <c r="D296" s="30" t="s">
        <v>10</v>
      </c>
      <c r="E296" s="38">
        <v>160</v>
      </c>
      <c r="F296" s="38">
        <v>47.25</v>
      </c>
      <c r="G296" s="38">
        <v>337.04999999999995</v>
      </c>
      <c r="H296" s="38">
        <f t="shared" si="21"/>
        <v>0.29531249999999998</v>
      </c>
      <c r="I296" s="38">
        <f t="shared" si="22"/>
        <v>7.133333333333332</v>
      </c>
    </row>
    <row r="297" spans="2:9" x14ac:dyDescent="0.25">
      <c r="B297" s="23"/>
      <c r="C297" s="23"/>
      <c r="D297" s="30" t="s">
        <v>11</v>
      </c>
      <c r="E297" s="38">
        <v>160</v>
      </c>
      <c r="F297" s="38">
        <v>26.1</v>
      </c>
      <c r="G297" s="38">
        <v>152.32</v>
      </c>
      <c r="H297" s="38">
        <f t="shared" si="21"/>
        <v>0.16312500000000002</v>
      </c>
      <c r="I297" s="38">
        <f t="shared" si="22"/>
        <v>5.8360153256704974</v>
      </c>
    </row>
    <row r="298" spans="2:9" x14ac:dyDescent="0.25">
      <c r="B298" s="23"/>
      <c r="C298" s="21" t="s">
        <v>66</v>
      </c>
      <c r="D298" s="29"/>
      <c r="E298" s="37">
        <v>3</v>
      </c>
      <c r="F298" s="37">
        <v>1.323</v>
      </c>
      <c r="G298" s="37">
        <v>9.6466399999999997</v>
      </c>
      <c r="H298" s="37">
        <f>+AVERAGE(H299:H303)</f>
        <v>0.16252</v>
      </c>
      <c r="I298" s="37">
        <f>+AVERAGE(I299:I303)</f>
        <v>7.3228582701504576</v>
      </c>
    </row>
    <row r="299" spans="2:9" x14ac:dyDescent="0.25">
      <c r="B299" s="23"/>
      <c r="C299" s="23"/>
      <c r="D299" s="30" t="s">
        <v>7</v>
      </c>
      <c r="E299" s="38">
        <v>0</v>
      </c>
      <c r="F299" s="38">
        <v>1.052</v>
      </c>
      <c r="G299" s="38">
        <v>8.6584000000000003</v>
      </c>
      <c r="H299" s="38">
        <f t="shared" si="21"/>
        <v>0</v>
      </c>
      <c r="I299" s="38">
        <f t="shared" si="22"/>
        <v>8.2304182509505708</v>
      </c>
    </row>
    <row r="300" spans="2:9" x14ac:dyDescent="0.25">
      <c r="B300" s="23"/>
      <c r="C300" s="23"/>
      <c r="D300" s="30" t="s">
        <v>8</v>
      </c>
      <c r="E300" s="38">
        <v>5</v>
      </c>
      <c r="F300" s="38">
        <v>1.5129999999999997</v>
      </c>
      <c r="G300" s="38">
        <v>12.684799999999999</v>
      </c>
      <c r="H300" s="38">
        <f t="shared" si="21"/>
        <v>0.30259999999999992</v>
      </c>
      <c r="I300" s="38">
        <f t="shared" si="22"/>
        <v>8.3838730998017201</v>
      </c>
    </row>
    <row r="301" spans="2:9" x14ac:dyDescent="0.25">
      <c r="B301" s="23"/>
      <c r="C301" s="23"/>
      <c r="D301" s="30" t="s">
        <v>9</v>
      </c>
      <c r="E301" s="38">
        <v>5</v>
      </c>
      <c r="F301" s="38">
        <v>1.25</v>
      </c>
      <c r="G301" s="38">
        <v>8.75</v>
      </c>
      <c r="H301" s="38">
        <f t="shared" si="21"/>
        <v>0.25</v>
      </c>
      <c r="I301" s="38">
        <f t="shared" si="22"/>
        <v>7</v>
      </c>
    </row>
    <row r="302" spans="2:9" x14ac:dyDescent="0.25">
      <c r="B302" s="23"/>
      <c r="C302" s="23"/>
      <c r="D302" s="30" t="s">
        <v>10</v>
      </c>
      <c r="E302" s="38">
        <v>5</v>
      </c>
      <c r="F302" s="38">
        <v>1.3</v>
      </c>
      <c r="G302" s="38">
        <v>8.84</v>
      </c>
      <c r="H302" s="38">
        <f t="shared" si="21"/>
        <v>0.26</v>
      </c>
      <c r="I302" s="38">
        <f t="shared" si="22"/>
        <v>6.8</v>
      </c>
    </row>
    <row r="303" spans="2:9" x14ac:dyDescent="0.25">
      <c r="B303" s="23"/>
      <c r="C303" s="23"/>
      <c r="D303" s="30" t="s">
        <v>11</v>
      </c>
      <c r="E303" s="38">
        <v>0</v>
      </c>
      <c r="F303" s="38">
        <v>1.5</v>
      </c>
      <c r="G303" s="38">
        <v>9.3000000000000007</v>
      </c>
      <c r="H303" s="38">
        <f t="shared" si="21"/>
        <v>0</v>
      </c>
      <c r="I303" s="38">
        <f t="shared" si="22"/>
        <v>6.2</v>
      </c>
    </row>
    <row r="304" spans="2:9" x14ac:dyDescent="0.25">
      <c r="B304" s="23"/>
      <c r="C304" s="21" t="s">
        <v>67</v>
      </c>
      <c r="D304" s="29"/>
      <c r="E304" s="37">
        <v>1116</v>
      </c>
      <c r="F304" s="37">
        <v>227.47200000000004</v>
      </c>
      <c r="G304" s="37">
        <v>1599.6762000000003</v>
      </c>
      <c r="H304" s="37">
        <f>+AVERAGE(H305:H309)</f>
        <v>0.15355913978494623</v>
      </c>
      <c r="I304" s="37">
        <f>+AVERAGE(I305:I309)</f>
        <v>7.2601864280168629</v>
      </c>
    </row>
    <row r="305" spans="2:9" x14ac:dyDescent="0.25">
      <c r="B305" s="23"/>
      <c r="C305" s="23"/>
      <c r="D305" s="30" t="s">
        <v>7</v>
      </c>
      <c r="E305" s="38">
        <v>0</v>
      </c>
      <c r="F305" s="38">
        <v>151.80000000000001</v>
      </c>
      <c r="G305" s="38">
        <v>1360.57</v>
      </c>
      <c r="H305" s="38">
        <f t="shared" si="21"/>
        <v>0</v>
      </c>
      <c r="I305" s="38">
        <f t="shared" si="22"/>
        <v>8.9629117259552036</v>
      </c>
    </row>
    <row r="306" spans="2:9" x14ac:dyDescent="0.25">
      <c r="B306" s="23"/>
      <c r="C306" s="23"/>
      <c r="D306" s="30" t="s">
        <v>8</v>
      </c>
      <c r="E306" s="38">
        <v>1116</v>
      </c>
      <c r="F306" s="38">
        <v>114.5</v>
      </c>
      <c r="G306" s="38">
        <v>835.6</v>
      </c>
      <c r="H306" s="38">
        <f t="shared" si="21"/>
        <v>0.10259856630824372</v>
      </c>
      <c r="I306" s="38">
        <f t="shared" si="22"/>
        <v>7.2978165938864628</v>
      </c>
    </row>
    <row r="307" spans="2:9" x14ac:dyDescent="0.25">
      <c r="B307" s="23"/>
      <c r="C307" s="23"/>
      <c r="D307" s="30" t="s">
        <v>9</v>
      </c>
      <c r="E307" s="38">
        <v>2232</v>
      </c>
      <c r="F307" s="38">
        <v>257.39999999999998</v>
      </c>
      <c r="G307" s="38">
        <v>1961.0650000000001</v>
      </c>
      <c r="H307" s="38">
        <f t="shared" si="21"/>
        <v>0.11532258064516128</v>
      </c>
      <c r="I307" s="38">
        <f t="shared" si="22"/>
        <v>7.6187451437451443</v>
      </c>
    </row>
    <row r="308" spans="2:9" x14ac:dyDescent="0.25">
      <c r="B308" s="23"/>
      <c r="C308" s="23"/>
      <c r="D308" s="30" t="s">
        <v>10</v>
      </c>
      <c r="E308" s="38">
        <v>1116</v>
      </c>
      <c r="F308" s="38">
        <v>335.5</v>
      </c>
      <c r="G308" s="38">
        <v>2258.4700000000003</v>
      </c>
      <c r="H308" s="38">
        <f t="shared" si="21"/>
        <v>0.30062724014336917</v>
      </c>
      <c r="I308" s="38">
        <f t="shared" si="22"/>
        <v>6.7316542473919529</v>
      </c>
    </row>
    <row r="309" spans="2:9" x14ac:dyDescent="0.25">
      <c r="B309" s="23"/>
      <c r="C309" s="23"/>
      <c r="D309" s="30" t="s">
        <v>11</v>
      </c>
      <c r="E309" s="38">
        <v>1116</v>
      </c>
      <c r="F309" s="38">
        <v>278.15999999999997</v>
      </c>
      <c r="G309" s="38">
        <v>1582.6759999999999</v>
      </c>
      <c r="H309" s="38">
        <f t="shared" si="21"/>
        <v>0.24924731182795695</v>
      </c>
      <c r="I309" s="38">
        <f t="shared" si="22"/>
        <v>5.6898044291055507</v>
      </c>
    </row>
    <row r="310" spans="2:9" x14ac:dyDescent="0.25">
      <c r="B310" s="23"/>
      <c r="C310" s="21" t="s">
        <v>68</v>
      </c>
      <c r="D310" s="29"/>
      <c r="E310" s="37">
        <v>8</v>
      </c>
      <c r="F310" s="37">
        <v>3.793333333333333</v>
      </c>
      <c r="G310" s="37">
        <v>29.823999999999998</v>
      </c>
      <c r="H310" s="37">
        <f>+AVERAGE(H311:H315)</f>
        <v>0.2628318993710691</v>
      </c>
      <c r="I310" s="37">
        <f>+AVERAGE(I311:I315)</f>
        <v>7.7341076186127866</v>
      </c>
    </row>
    <row r="311" spans="2:9" x14ac:dyDescent="0.25">
      <c r="B311" s="23"/>
      <c r="C311" s="23"/>
      <c r="D311" s="30" t="s">
        <v>7</v>
      </c>
      <c r="E311" s="38">
        <v>0</v>
      </c>
      <c r="F311" s="38">
        <v>2</v>
      </c>
      <c r="G311" s="38">
        <v>15.7</v>
      </c>
      <c r="H311" s="38">
        <f t="shared" si="21"/>
        <v>0</v>
      </c>
      <c r="I311" s="38">
        <f t="shared" si="22"/>
        <v>7.85</v>
      </c>
    </row>
    <row r="312" spans="2:9" x14ac:dyDescent="0.25">
      <c r="B312" s="23"/>
      <c r="C312" s="23"/>
      <c r="D312" s="30" t="s">
        <v>8</v>
      </c>
      <c r="E312" s="38">
        <v>12</v>
      </c>
      <c r="F312" s="38">
        <v>4.7799999999999994</v>
      </c>
      <c r="G312" s="38">
        <v>36.771999999999998</v>
      </c>
      <c r="H312" s="38">
        <f t="shared" si="21"/>
        <v>0.39833333333333326</v>
      </c>
      <c r="I312" s="38">
        <f t="shared" si="22"/>
        <v>7.6928870292887037</v>
      </c>
    </row>
    <row r="313" spans="2:9" x14ac:dyDescent="0.25">
      <c r="B313" s="23"/>
      <c r="C313" s="23"/>
      <c r="D313" s="30" t="s">
        <v>9</v>
      </c>
      <c r="E313" s="38">
        <v>12</v>
      </c>
      <c r="F313" s="38">
        <v>4.5999999999999996</v>
      </c>
      <c r="G313" s="38">
        <v>37</v>
      </c>
      <c r="H313" s="38">
        <f t="shared" si="21"/>
        <v>0.3833333333333333</v>
      </c>
      <c r="I313" s="38">
        <f t="shared" si="22"/>
        <v>8.0434782608695663</v>
      </c>
    </row>
    <row r="314" spans="2:9" x14ac:dyDescent="0.25">
      <c r="B314" s="23"/>
      <c r="C314" s="21" t="s">
        <v>69</v>
      </c>
      <c r="D314" s="29"/>
      <c r="E314" s="37">
        <v>265</v>
      </c>
      <c r="F314" s="37">
        <v>78.111599999999996</v>
      </c>
      <c r="G314" s="37">
        <v>584.91946000000007</v>
      </c>
      <c r="H314" s="37">
        <f>+AVERAGE(H315:H319)</f>
        <v>0.2947607547169811</v>
      </c>
      <c r="I314" s="37">
        <f>+AVERAGE(I315:I319)</f>
        <v>7.4627915111391214</v>
      </c>
    </row>
    <row r="315" spans="2:9" x14ac:dyDescent="0.25">
      <c r="B315" s="23"/>
      <c r="C315" s="23"/>
      <c r="D315" s="30" t="s">
        <v>7</v>
      </c>
      <c r="E315" s="38">
        <v>265</v>
      </c>
      <c r="F315" s="38">
        <v>62.998999999999995</v>
      </c>
      <c r="G315" s="38">
        <v>480.13940000000002</v>
      </c>
      <c r="H315" s="38">
        <f t="shared" si="21"/>
        <v>0.23773207547169808</v>
      </c>
      <c r="I315" s="38">
        <f t="shared" si="22"/>
        <v>7.6213812917665367</v>
      </c>
    </row>
    <row r="316" spans="2:9" x14ac:dyDescent="0.25">
      <c r="B316" s="23"/>
      <c r="C316" s="23"/>
      <c r="D316" s="30" t="s">
        <v>8</v>
      </c>
      <c r="E316" s="38">
        <v>265</v>
      </c>
      <c r="F316" s="38">
        <v>62.3</v>
      </c>
      <c r="G316" s="38">
        <v>470.56</v>
      </c>
      <c r="H316" s="38">
        <f t="shared" si="21"/>
        <v>0.23509433962264151</v>
      </c>
      <c r="I316" s="38">
        <f t="shared" si="22"/>
        <v>7.553130016051365</v>
      </c>
    </row>
    <row r="317" spans="2:9" x14ac:dyDescent="0.25">
      <c r="B317" s="23"/>
      <c r="C317" s="23"/>
      <c r="D317" s="30" t="s">
        <v>9</v>
      </c>
      <c r="E317" s="38">
        <v>265</v>
      </c>
      <c r="F317" s="38">
        <v>95.259</v>
      </c>
      <c r="G317" s="38">
        <v>755.09789999999998</v>
      </c>
      <c r="H317" s="38">
        <f t="shared" si="21"/>
        <v>0.3594679245283019</v>
      </c>
      <c r="I317" s="38">
        <f t="shared" si="22"/>
        <v>7.926788020029603</v>
      </c>
    </row>
    <row r="318" spans="2:9" x14ac:dyDescent="0.25">
      <c r="B318" s="23"/>
      <c r="C318" s="23"/>
      <c r="D318" s="30" t="s">
        <v>10</v>
      </c>
      <c r="E318" s="38">
        <v>265</v>
      </c>
      <c r="F318" s="38">
        <v>91</v>
      </c>
      <c r="G318" s="38">
        <v>728</v>
      </c>
      <c r="H318" s="38">
        <f t="shared" si="21"/>
        <v>0.34339622641509432</v>
      </c>
      <c r="I318" s="38">
        <f t="shared" si="22"/>
        <v>8</v>
      </c>
    </row>
    <row r="319" spans="2:9" x14ac:dyDescent="0.25">
      <c r="B319" s="23"/>
      <c r="C319" s="23"/>
      <c r="D319" s="30" t="s">
        <v>11</v>
      </c>
      <c r="E319" s="38">
        <v>265</v>
      </c>
      <c r="F319" s="38">
        <v>79</v>
      </c>
      <c r="G319" s="38">
        <v>490.79999999999995</v>
      </c>
      <c r="H319" s="38">
        <f t="shared" ref="H319:H368" si="24">+IF(E319=0,0,F319/E319)</f>
        <v>0.2981132075471698</v>
      </c>
      <c r="I319" s="38">
        <f t="shared" ref="I319:I368" si="25">+IF(F319=0,0,G319/F319)</f>
        <v>6.2126582278481006</v>
      </c>
    </row>
    <row r="320" spans="2:9" x14ac:dyDescent="0.25">
      <c r="B320" s="33" t="s">
        <v>17</v>
      </c>
      <c r="C320" s="19"/>
      <c r="D320" s="28"/>
      <c r="E320" s="39">
        <f>+E321+E327+E333+E339+E345+E351+E357+E363</f>
        <v>895.39999999999986</v>
      </c>
      <c r="F320" s="39">
        <f t="shared" ref="F320:G320" si="26">+F321+F327+F333+F339+F345+F351+F357+F363</f>
        <v>655.58</v>
      </c>
      <c r="G320" s="39">
        <f t="shared" si="26"/>
        <v>4315.38</v>
      </c>
      <c r="H320" s="36">
        <f>+F320/E320</f>
        <v>0.73216439580075965</v>
      </c>
      <c r="I320" s="36">
        <f>+G320/F320</f>
        <v>6.5825376002928699</v>
      </c>
    </row>
    <row r="321" spans="2:9" x14ac:dyDescent="0.25">
      <c r="B321" s="20"/>
      <c r="C321" s="24" t="s">
        <v>70</v>
      </c>
      <c r="D321" s="29"/>
      <c r="E321" s="22">
        <v>809</v>
      </c>
      <c r="F321" s="22">
        <v>591.6</v>
      </c>
      <c r="G321" s="22">
        <v>3963.22</v>
      </c>
      <c r="H321" s="22">
        <f>+AVERAGE(H322:H326)</f>
        <v>0.73127317676143389</v>
      </c>
      <c r="I321" s="22">
        <f>+AVERAGE(I322:I326)</f>
        <v>6.6932972865187494</v>
      </c>
    </row>
    <row r="322" spans="2:9" x14ac:dyDescent="0.25">
      <c r="B322" s="20"/>
      <c r="C322" s="20"/>
      <c r="D322" s="31" t="s">
        <v>7</v>
      </c>
      <c r="E322" s="12">
        <v>809</v>
      </c>
      <c r="F322" s="12">
        <v>560</v>
      </c>
      <c r="G322" s="12">
        <v>3557.5</v>
      </c>
      <c r="H322" s="12">
        <f t="shared" si="24"/>
        <v>0.69221260815822006</v>
      </c>
      <c r="I322" s="12">
        <f t="shared" si="25"/>
        <v>6.3526785714285712</v>
      </c>
    </row>
    <row r="323" spans="2:9" x14ac:dyDescent="0.25">
      <c r="B323" s="20"/>
      <c r="C323" s="20"/>
      <c r="D323" s="31" t="s">
        <v>8</v>
      </c>
      <c r="E323" s="12">
        <v>809</v>
      </c>
      <c r="F323" s="12">
        <v>605</v>
      </c>
      <c r="G323" s="12">
        <v>4277.5</v>
      </c>
      <c r="H323" s="12">
        <f t="shared" si="24"/>
        <v>0.74783683559950553</v>
      </c>
      <c r="I323" s="12">
        <f t="shared" si="25"/>
        <v>7.0702479338842972</v>
      </c>
    </row>
    <row r="324" spans="2:9" x14ac:dyDescent="0.25">
      <c r="B324" s="20"/>
      <c r="C324" s="20"/>
      <c r="D324" s="31" t="s">
        <v>9</v>
      </c>
      <c r="E324" s="12">
        <v>809</v>
      </c>
      <c r="F324" s="12">
        <v>595</v>
      </c>
      <c r="G324" s="12">
        <v>3948.5</v>
      </c>
      <c r="H324" s="12">
        <f t="shared" si="24"/>
        <v>0.73547589616810882</v>
      </c>
      <c r="I324" s="12">
        <f t="shared" si="25"/>
        <v>6.636134453781513</v>
      </c>
    </row>
    <row r="325" spans="2:9" x14ac:dyDescent="0.25">
      <c r="B325" s="20"/>
      <c r="C325" s="20"/>
      <c r="D325" s="31" t="s">
        <v>10</v>
      </c>
      <c r="E325" s="12">
        <v>809</v>
      </c>
      <c r="F325" s="12">
        <v>605</v>
      </c>
      <c r="G325" s="12">
        <v>4134</v>
      </c>
      <c r="H325" s="12">
        <f t="shared" si="24"/>
        <v>0.74783683559950553</v>
      </c>
      <c r="I325" s="12">
        <f t="shared" si="25"/>
        <v>6.8330578512396691</v>
      </c>
    </row>
    <row r="326" spans="2:9" x14ac:dyDescent="0.25">
      <c r="B326" s="20"/>
      <c r="C326" s="20"/>
      <c r="D326" s="31" t="s">
        <v>11</v>
      </c>
      <c r="E326" s="12">
        <v>809</v>
      </c>
      <c r="F326" s="12">
        <v>593</v>
      </c>
      <c r="G326" s="12">
        <v>3898.6</v>
      </c>
      <c r="H326" s="12">
        <f t="shared" si="24"/>
        <v>0.73300370828182937</v>
      </c>
      <c r="I326" s="12">
        <f t="shared" si="25"/>
        <v>6.5743676222596967</v>
      </c>
    </row>
    <row r="327" spans="2:9" x14ac:dyDescent="0.25">
      <c r="B327" s="20"/>
      <c r="C327" s="21" t="s">
        <v>71</v>
      </c>
      <c r="D327" s="29"/>
      <c r="E327" s="22">
        <v>6.4</v>
      </c>
      <c r="F327" s="22">
        <v>4.4000000000000004</v>
      </c>
      <c r="G327" s="22">
        <v>27.259999999999998</v>
      </c>
      <c r="H327" s="22">
        <f>+AVERAGE(H328:H332)</f>
        <v>0.54222222222222216</v>
      </c>
      <c r="I327" s="22">
        <f>+AVERAGE(I328:I332)</f>
        <v>4.9104761904761904</v>
      </c>
    </row>
    <row r="328" spans="2:9" x14ac:dyDescent="0.25">
      <c r="B328" s="20"/>
      <c r="C328" s="23"/>
      <c r="D328" s="30" t="s">
        <v>7</v>
      </c>
      <c r="E328" s="12">
        <v>5</v>
      </c>
      <c r="F328" s="12">
        <v>3</v>
      </c>
      <c r="G328" s="12">
        <v>17.100000000000001</v>
      </c>
      <c r="H328" s="12">
        <f t="shared" si="24"/>
        <v>0.6</v>
      </c>
      <c r="I328" s="12">
        <f t="shared" si="25"/>
        <v>5.7</v>
      </c>
    </row>
    <row r="329" spans="2:9" x14ac:dyDescent="0.25">
      <c r="B329" s="20"/>
      <c r="C329" s="23"/>
      <c r="D329" s="30" t="s">
        <v>8</v>
      </c>
      <c r="E329" s="12">
        <v>9</v>
      </c>
      <c r="F329" s="12">
        <v>6</v>
      </c>
      <c r="G329" s="12">
        <v>36.4</v>
      </c>
      <c r="H329" s="12">
        <f t="shared" si="24"/>
        <v>0.66666666666666663</v>
      </c>
      <c r="I329" s="12">
        <f t="shared" si="25"/>
        <v>6.0666666666666664</v>
      </c>
    </row>
    <row r="330" spans="2:9" x14ac:dyDescent="0.25">
      <c r="B330" s="20"/>
      <c r="C330" s="23"/>
      <c r="D330" s="30" t="s">
        <v>9</v>
      </c>
      <c r="E330" s="12">
        <v>9</v>
      </c>
      <c r="F330" s="12">
        <v>7</v>
      </c>
      <c r="G330" s="12">
        <v>42.6</v>
      </c>
      <c r="H330" s="12">
        <f t="shared" si="24"/>
        <v>0.77777777777777779</v>
      </c>
      <c r="I330" s="12">
        <f t="shared" si="25"/>
        <v>6.0857142857142863</v>
      </c>
    </row>
    <row r="331" spans="2:9" x14ac:dyDescent="0.25">
      <c r="B331" s="20"/>
      <c r="C331" s="23"/>
      <c r="D331" s="30" t="s">
        <v>10</v>
      </c>
      <c r="E331" s="12">
        <v>9</v>
      </c>
      <c r="F331" s="12">
        <v>6</v>
      </c>
      <c r="G331" s="12">
        <v>40.199999999999996</v>
      </c>
      <c r="H331" s="12">
        <f t="shared" si="24"/>
        <v>0.66666666666666663</v>
      </c>
      <c r="I331" s="12">
        <f t="shared" si="25"/>
        <v>6.6999999999999993</v>
      </c>
    </row>
    <row r="332" spans="2:9" x14ac:dyDescent="0.25">
      <c r="B332" s="20"/>
      <c r="C332" s="23"/>
      <c r="D332" s="30" t="s">
        <v>11</v>
      </c>
      <c r="E332" s="12">
        <v>0</v>
      </c>
      <c r="F332" s="12">
        <v>0</v>
      </c>
      <c r="G332" s="12">
        <v>0</v>
      </c>
      <c r="H332" s="12">
        <f t="shared" si="24"/>
        <v>0</v>
      </c>
      <c r="I332" s="12">
        <f t="shared" si="25"/>
        <v>0</v>
      </c>
    </row>
    <row r="333" spans="2:9" x14ac:dyDescent="0.25">
      <c r="B333" s="20"/>
      <c r="C333" s="21" t="s">
        <v>72</v>
      </c>
      <c r="D333" s="29"/>
      <c r="E333" s="22">
        <v>0.8</v>
      </c>
      <c r="F333" s="22">
        <v>0.5</v>
      </c>
      <c r="G333" s="22">
        <v>2.4</v>
      </c>
      <c r="H333" s="22">
        <f>+AVERAGE(H334:H338)</f>
        <v>0.125</v>
      </c>
      <c r="I333" s="22">
        <f>+AVERAGE(I334:I338)</f>
        <v>0.96</v>
      </c>
    </row>
    <row r="334" spans="2:9" x14ac:dyDescent="0.25">
      <c r="B334" s="20"/>
      <c r="C334" s="23"/>
      <c r="D334" s="30" t="s">
        <v>7</v>
      </c>
      <c r="E334" s="12">
        <v>4</v>
      </c>
      <c r="F334" s="12">
        <v>2.5</v>
      </c>
      <c r="G334" s="12">
        <v>12</v>
      </c>
      <c r="H334" s="12">
        <f t="shared" si="24"/>
        <v>0.625</v>
      </c>
      <c r="I334" s="12">
        <f t="shared" si="25"/>
        <v>4.8</v>
      </c>
    </row>
    <row r="335" spans="2:9" x14ac:dyDescent="0.25">
      <c r="B335" s="20"/>
      <c r="C335" s="23"/>
      <c r="D335" s="30" t="s">
        <v>8</v>
      </c>
      <c r="E335" s="12">
        <v>0</v>
      </c>
      <c r="F335" s="12">
        <v>0</v>
      </c>
      <c r="G335" s="12">
        <v>0</v>
      </c>
      <c r="H335" s="12">
        <f t="shared" si="24"/>
        <v>0</v>
      </c>
      <c r="I335" s="12">
        <f t="shared" si="25"/>
        <v>0</v>
      </c>
    </row>
    <row r="336" spans="2:9" x14ac:dyDescent="0.25">
      <c r="B336" s="20"/>
      <c r="C336" s="23"/>
      <c r="D336" s="30" t="s">
        <v>9</v>
      </c>
      <c r="E336" s="12">
        <v>0</v>
      </c>
      <c r="F336" s="12">
        <v>0</v>
      </c>
      <c r="G336" s="12">
        <v>0</v>
      </c>
      <c r="H336" s="12">
        <f t="shared" si="24"/>
        <v>0</v>
      </c>
      <c r="I336" s="12">
        <f t="shared" si="25"/>
        <v>0</v>
      </c>
    </row>
    <row r="337" spans="2:9" x14ac:dyDescent="0.25">
      <c r="B337" s="20"/>
      <c r="C337" s="23"/>
      <c r="D337" s="30" t="s">
        <v>10</v>
      </c>
      <c r="E337" s="12">
        <v>0</v>
      </c>
      <c r="F337" s="12">
        <v>0</v>
      </c>
      <c r="G337" s="12">
        <v>0</v>
      </c>
      <c r="H337" s="12">
        <f t="shared" si="24"/>
        <v>0</v>
      </c>
      <c r="I337" s="12">
        <f t="shared" si="25"/>
        <v>0</v>
      </c>
    </row>
    <row r="338" spans="2:9" x14ac:dyDescent="0.25">
      <c r="B338" s="20"/>
      <c r="C338" s="23"/>
      <c r="D338" s="30" t="s">
        <v>11</v>
      </c>
      <c r="E338" s="12">
        <v>0</v>
      </c>
      <c r="F338" s="12">
        <v>0</v>
      </c>
      <c r="G338" s="12">
        <v>0</v>
      </c>
      <c r="H338" s="12">
        <f t="shared" si="24"/>
        <v>0</v>
      </c>
      <c r="I338" s="12">
        <f t="shared" si="25"/>
        <v>0</v>
      </c>
    </row>
    <row r="339" spans="2:9" x14ac:dyDescent="0.25">
      <c r="B339" s="20"/>
      <c r="C339" s="21" t="s">
        <v>73</v>
      </c>
      <c r="D339" s="29"/>
      <c r="E339" s="22">
        <v>10</v>
      </c>
      <c r="F339" s="22">
        <v>7.4</v>
      </c>
      <c r="G339" s="22">
        <v>40.26</v>
      </c>
      <c r="H339" s="22">
        <f>+AVERAGE(H340:H344)</f>
        <v>0.74</v>
      </c>
      <c r="I339" s="22">
        <f>+AVERAGE(I340:I344)</f>
        <v>5.4078968253968256</v>
      </c>
    </row>
    <row r="340" spans="2:9" x14ac:dyDescent="0.25">
      <c r="B340" s="20"/>
      <c r="C340" s="23"/>
      <c r="D340" s="30" t="s">
        <v>7</v>
      </c>
      <c r="E340" s="12">
        <v>10</v>
      </c>
      <c r="F340" s="12">
        <v>7</v>
      </c>
      <c r="G340" s="12">
        <v>35.6</v>
      </c>
      <c r="H340" s="12">
        <f t="shared" si="24"/>
        <v>0.7</v>
      </c>
      <c r="I340" s="12">
        <f t="shared" si="25"/>
        <v>5.0857142857142863</v>
      </c>
    </row>
    <row r="341" spans="2:9" x14ac:dyDescent="0.25">
      <c r="B341" s="20"/>
      <c r="C341" s="23"/>
      <c r="D341" s="30" t="s">
        <v>8</v>
      </c>
      <c r="E341" s="12">
        <v>10</v>
      </c>
      <c r="F341" s="12">
        <v>7</v>
      </c>
      <c r="G341" s="12">
        <v>38.4</v>
      </c>
      <c r="H341" s="12">
        <f t="shared" si="24"/>
        <v>0.7</v>
      </c>
      <c r="I341" s="12">
        <f t="shared" si="25"/>
        <v>5.4857142857142858</v>
      </c>
    </row>
    <row r="342" spans="2:9" x14ac:dyDescent="0.25">
      <c r="B342" s="20"/>
      <c r="C342" s="23"/>
      <c r="D342" s="30" t="s">
        <v>9</v>
      </c>
      <c r="E342" s="12">
        <v>10</v>
      </c>
      <c r="F342" s="12">
        <v>6</v>
      </c>
      <c r="G342" s="12">
        <v>31.2</v>
      </c>
      <c r="H342" s="12">
        <f t="shared" si="24"/>
        <v>0.6</v>
      </c>
      <c r="I342" s="12">
        <f t="shared" si="25"/>
        <v>5.2</v>
      </c>
    </row>
    <row r="343" spans="2:9" x14ac:dyDescent="0.25">
      <c r="B343" s="20"/>
      <c r="C343" s="23"/>
      <c r="D343" s="30" t="s">
        <v>10</v>
      </c>
      <c r="E343" s="12">
        <v>10</v>
      </c>
      <c r="F343" s="12">
        <v>8</v>
      </c>
      <c r="G343" s="12">
        <v>42.5</v>
      </c>
      <c r="H343" s="12">
        <f t="shared" si="24"/>
        <v>0.8</v>
      </c>
      <c r="I343" s="12">
        <f t="shared" si="25"/>
        <v>5.3125</v>
      </c>
    </row>
    <row r="344" spans="2:9" x14ac:dyDescent="0.25">
      <c r="B344" s="20"/>
      <c r="C344" s="23"/>
      <c r="D344" s="30" t="s">
        <v>11</v>
      </c>
      <c r="E344" s="12">
        <v>10</v>
      </c>
      <c r="F344" s="12">
        <v>9</v>
      </c>
      <c r="G344" s="12">
        <v>53.6</v>
      </c>
      <c r="H344" s="12">
        <f t="shared" si="24"/>
        <v>0.9</v>
      </c>
      <c r="I344" s="12">
        <f t="shared" si="25"/>
        <v>5.9555555555555557</v>
      </c>
    </row>
    <row r="345" spans="2:9" x14ac:dyDescent="0.25">
      <c r="B345" s="20"/>
      <c r="C345" s="21" t="s">
        <v>74</v>
      </c>
      <c r="D345" s="29"/>
      <c r="E345" s="22">
        <v>36.799999999999997</v>
      </c>
      <c r="F345" s="22">
        <v>28.4</v>
      </c>
      <c r="G345" s="22">
        <v>147.46</v>
      </c>
      <c r="H345" s="22">
        <f>+AVERAGE(H346:H350)</f>
        <v>0.61739130434782608</v>
      </c>
      <c r="I345" s="22">
        <f>+AVERAGE(I346:I350)</f>
        <v>4.1463079668869138</v>
      </c>
    </row>
    <row r="346" spans="2:9" x14ac:dyDescent="0.25">
      <c r="B346" s="20"/>
      <c r="C346" s="23"/>
      <c r="D346" s="30" t="s">
        <v>7</v>
      </c>
      <c r="E346" s="12">
        <v>46</v>
      </c>
      <c r="F346" s="12">
        <v>33</v>
      </c>
      <c r="G346" s="12">
        <v>150.4</v>
      </c>
      <c r="H346" s="12">
        <f t="shared" si="24"/>
        <v>0.71739130434782605</v>
      </c>
      <c r="I346" s="12">
        <f t="shared" si="25"/>
        <v>4.5575757575757576</v>
      </c>
    </row>
    <row r="347" spans="2:9" x14ac:dyDescent="0.25">
      <c r="B347" s="20"/>
      <c r="C347" s="23"/>
      <c r="D347" s="30" t="s">
        <v>8</v>
      </c>
      <c r="E347" s="12">
        <v>46</v>
      </c>
      <c r="F347" s="12">
        <v>35</v>
      </c>
      <c r="G347" s="12">
        <v>174.8</v>
      </c>
      <c r="H347" s="12">
        <f t="shared" si="24"/>
        <v>0.76086956521739135</v>
      </c>
      <c r="I347" s="12">
        <f t="shared" si="25"/>
        <v>4.9942857142857147</v>
      </c>
    </row>
    <row r="348" spans="2:9" x14ac:dyDescent="0.25">
      <c r="B348" s="20"/>
      <c r="C348" s="23"/>
      <c r="D348" s="30" t="s">
        <v>9</v>
      </c>
      <c r="E348" s="12">
        <v>46</v>
      </c>
      <c r="F348" s="12">
        <v>38</v>
      </c>
      <c r="G348" s="12">
        <v>183</v>
      </c>
      <c r="H348" s="12">
        <f t="shared" si="24"/>
        <v>0.82608695652173914</v>
      </c>
      <c r="I348" s="12">
        <f t="shared" si="25"/>
        <v>4.8157894736842106</v>
      </c>
    </row>
    <row r="349" spans="2:9" x14ac:dyDescent="0.25">
      <c r="B349" s="20"/>
      <c r="C349" s="23"/>
      <c r="D349" s="30" t="s">
        <v>10</v>
      </c>
      <c r="E349" s="12">
        <v>46</v>
      </c>
      <c r="F349" s="12">
        <v>36</v>
      </c>
      <c r="G349" s="12">
        <v>229.1</v>
      </c>
      <c r="H349" s="12">
        <f t="shared" si="24"/>
        <v>0.78260869565217395</v>
      </c>
      <c r="I349" s="12">
        <f t="shared" si="25"/>
        <v>6.3638888888888889</v>
      </c>
    </row>
    <row r="350" spans="2:9" x14ac:dyDescent="0.25">
      <c r="B350" s="20"/>
      <c r="C350" s="23"/>
      <c r="D350" s="30" t="s">
        <v>11</v>
      </c>
      <c r="E350" s="12">
        <v>0</v>
      </c>
      <c r="F350" s="12">
        <v>0</v>
      </c>
      <c r="G350" s="12">
        <v>0</v>
      </c>
      <c r="H350" s="12">
        <f t="shared" si="24"/>
        <v>0</v>
      </c>
      <c r="I350" s="12">
        <f t="shared" si="25"/>
        <v>0</v>
      </c>
    </row>
    <row r="351" spans="2:9" x14ac:dyDescent="0.25">
      <c r="B351" s="20"/>
      <c r="C351" s="21" t="s">
        <v>17</v>
      </c>
      <c r="D351" s="29"/>
      <c r="E351" s="22">
        <v>12</v>
      </c>
      <c r="F351" s="22">
        <v>8.879999999999999</v>
      </c>
      <c r="G351" s="22">
        <v>52.46</v>
      </c>
      <c r="H351" s="22">
        <f>+AVERAGE(H352:H356)</f>
        <v>0.74</v>
      </c>
      <c r="I351" s="22">
        <f>+AVERAGE(I352:I356)</f>
        <v>5.8803235653235646</v>
      </c>
    </row>
    <row r="352" spans="2:9" x14ac:dyDescent="0.25">
      <c r="B352" s="20"/>
      <c r="C352" s="23"/>
      <c r="D352" s="30" t="s">
        <v>7</v>
      </c>
      <c r="E352" s="12">
        <v>12</v>
      </c>
      <c r="F352" s="12">
        <v>7</v>
      </c>
      <c r="G352" s="12">
        <v>38.1</v>
      </c>
      <c r="H352" s="12">
        <f t="shared" si="24"/>
        <v>0.58333333333333337</v>
      </c>
      <c r="I352" s="12">
        <f t="shared" si="25"/>
        <v>5.4428571428571431</v>
      </c>
    </row>
    <row r="353" spans="2:9" x14ac:dyDescent="0.25">
      <c r="B353" s="20"/>
      <c r="C353" s="23"/>
      <c r="D353" s="30" t="s">
        <v>8</v>
      </c>
      <c r="E353" s="12">
        <v>12</v>
      </c>
      <c r="F353" s="12">
        <v>8</v>
      </c>
      <c r="G353" s="12">
        <v>47.4</v>
      </c>
      <c r="H353" s="12">
        <f t="shared" si="24"/>
        <v>0.66666666666666663</v>
      </c>
      <c r="I353" s="12">
        <f t="shared" si="25"/>
        <v>5.9249999999999998</v>
      </c>
    </row>
    <row r="354" spans="2:9" x14ac:dyDescent="0.25">
      <c r="B354" s="20"/>
      <c r="C354" s="23"/>
      <c r="D354" s="30" t="s">
        <v>9</v>
      </c>
      <c r="E354" s="12">
        <v>12</v>
      </c>
      <c r="F354" s="12">
        <v>9</v>
      </c>
      <c r="G354" s="12">
        <v>51.5</v>
      </c>
      <c r="H354" s="12">
        <f t="shared" si="24"/>
        <v>0.75</v>
      </c>
      <c r="I354" s="12">
        <f t="shared" si="25"/>
        <v>5.7222222222222223</v>
      </c>
    </row>
    <row r="355" spans="2:9" x14ac:dyDescent="0.25">
      <c r="B355" s="20"/>
      <c r="C355" s="23"/>
      <c r="D355" s="30" t="s">
        <v>10</v>
      </c>
      <c r="E355" s="12">
        <v>12</v>
      </c>
      <c r="F355" s="12">
        <v>10</v>
      </c>
      <c r="G355" s="12">
        <v>68.5</v>
      </c>
      <c r="H355" s="12">
        <f t="shared" si="24"/>
        <v>0.83333333333333337</v>
      </c>
      <c r="I355" s="12">
        <f t="shared" si="25"/>
        <v>6.85</v>
      </c>
    </row>
    <row r="356" spans="2:9" x14ac:dyDescent="0.25">
      <c r="B356" s="20"/>
      <c r="C356" s="23"/>
      <c r="D356" s="30" t="s">
        <v>11</v>
      </c>
      <c r="E356" s="12">
        <v>12</v>
      </c>
      <c r="F356" s="12">
        <v>10.4</v>
      </c>
      <c r="G356" s="12">
        <v>56.8</v>
      </c>
      <c r="H356" s="12">
        <f t="shared" si="24"/>
        <v>0.8666666666666667</v>
      </c>
      <c r="I356" s="12">
        <f t="shared" si="25"/>
        <v>5.4615384615384608</v>
      </c>
    </row>
    <row r="357" spans="2:9" x14ac:dyDescent="0.25">
      <c r="B357" s="20"/>
      <c r="C357" s="21" t="s">
        <v>75</v>
      </c>
      <c r="D357" s="29"/>
      <c r="E357" s="22">
        <v>10.4</v>
      </c>
      <c r="F357" s="22">
        <v>7.2</v>
      </c>
      <c r="G357" s="22">
        <v>41.98</v>
      </c>
      <c r="H357" s="22">
        <f>+AVERAGE(H358:H362)</f>
        <v>0.55384615384615388</v>
      </c>
      <c r="I357" s="22">
        <f>+AVERAGE(I358:I362)</f>
        <v>4.63</v>
      </c>
    </row>
    <row r="358" spans="2:9" x14ac:dyDescent="0.25">
      <c r="B358" s="20"/>
      <c r="C358" s="23"/>
      <c r="D358" s="30" t="s">
        <v>7</v>
      </c>
      <c r="E358" s="12">
        <v>13</v>
      </c>
      <c r="F358" s="12">
        <v>8</v>
      </c>
      <c r="G358" s="12">
        <v>38.4</v>
      </c>
      <c r="H358" s="12">
        <f t="shared" si="24"/>
        <v>0.61538461538461542</v>
      </c>
      <c r="I358" s="12">
        <f t="shared" si="25"/>
        <v>4.8</v>
      </c>
    </row>
    <row r="359" spans="2:9" x14ac:dyDescent="0.25">
      <c r="B359" s="20"/>
      <c r="C359" s="23"/>
      <c r="D359" s="30" t="s">
        <v>8</v>
      </c>
      <c r="E359" s="12">
        <v>13</v>
      </c>
      <c r="F359" s="12">
        <v>9</v>
      </c>
      <c r="G359" s="12">
        <v>48.3</v>
      </c>
      <c r="H359" s="12">
        <f t="shared" si="24"/>
        <v>0.69230769230769229</v>
      </c>
      <c r="I359" s="12">
        <f t="shared" si="25"/>
        <v>5.3666666666666663</v>
      </c>
    </row>
    <row r="360" spans="2:9" x14ac:dyDescent="0.25">
      <c r="B360" s="20"/>
      <c r="C360" s="23"/>
      <c r="D360" s="30" t="s">
        <v>9</v>
      </c>
      <c r="E360" s="12">
        <v>13</v>
      </c>
      <c r="F360" s="12">
        <v>10</v>
      </c>
      <c r="G360" s="12">
        <v>63.5</v>
      </c>
      <c r="H360" s="12">
        <f t="shared" si="24"/>
        <v>0.76923076923076927</v>
      </c>
      <c r="I360" s="12">
        <f t="shared" si="25"/>
        <v>6.35</v>
      </c>
    </row>
    <row r="361" spans="2:9" x14ac:dyDescent="0.25">
      <c r="B361" s="20"/>
      <c r="C361" s="23"/>
      <c r="D361" s="30" t="s">
        <v>10</v>
      </c>
      <c r="E361" s="12">
        <v>13</v>
      </c>
      <c r="F361" s="12">
        <v>9</v>
      </c>
      <c r="G361" s="12">
        <v>59.7</v>
      </c>
      <c r="H361" s="12">
        <f t="shared" si="24"/>
        <v>0.69230769230769229</v>
      </c>
      <c r="I361" s="12">
        <f t="shared" si="25"/>
        <v>6.6333333333333337</v>
      </c>
    </row>
    <row r="362" spans="2:9" x14ac:dyDescent="0.25">
      <c r="B362" s="20"/>
      <c r="C362" s="23"/>
      <c r="D362" s="30" t="s">
        <v>11</v>
      </c>
      <c r="E362" s="12">
        <v>0</v>
      </c>
      <c r="F362" s="12">
        <v>0</v>
      </c>
      <c r="G362" s="12">
        <v>0</v>
      </c>
      <c r="H362" s="12">
        <f t="shared" si="24"/>
        <v>0</v>
      </c>
      <c r="I362" s="12">
        <f t="shared" si="25"/>
        <v>0</v>
      </c>
    </row>
    <row r="363" spans="2:9" x14ac:dyDescent="0.25">
      <c r="B363" s="20"/>
      <c r="C363" s="21" t="s">
        <v>76</v>
      </c>
      <c r="D363" s="29"/>
      <c r="E363" s="22">
        <v>10</v>
      </c>
      <c r="F363" s="22">
        <v>7.2</v>
      </c>
      <c r="G363" s="22">
        <v>40.339999999999996</v>
      </c>
      <c r="H363" s="22">
        <f>+AVERAGE(H364:H368)</f>
        <v>0.72</v>
      </c>
      <c r="I363" s="22">
        <f>+AVERAGE(I364:I368)</f>
        <v>5.5726190476190478</v>
      </c>
    </row>
    <row r="364" spans="2:9" x14ac:dyDescent="0.25">
      <c r="B364" s="20"/>
      <c r="C364" s="23"/>
      <c r="D364" s="30" t="s">
        <v>7</v>
      </c>
      <c r="E364" s="12">
        <v>10</v>
      </c>
      <c r="F364" s="12">
        <v>7</v>
      </c>
      <c r="G364" s="12">
        <v>35.4</v>
      </c>
      <c r="H364" s="12">
        <f t="shared" si="24"/>
        <v>0.7</v>
      </c>
      <c r="I364" s="12">
        <f t="shared" si="25"/>
        <v>5.0571428571428569</v>
      </c>
    </row>
    <row r="365" spans="2:9" x14ac:dyDescent="0.25">
      <c r="B365" s="20"/>
      <c r="C365" s="23"/>
      <c r="D365" s="30" t="s">
        <v>8</v>
      </c>
      <c r="E365" s="12">
        <v>10</v>
      </c>
      <c r="F365" s="12">
        <v>6</v>
      </c>
      <c r="G365" s="12">
        <v>29.8</v>
      </c>
      <c r="H365" s="12">
        <f t="shared" si="24"/>
        <v>0.6</v>
      </c>
      <c r="I365" s="12">
        <f t="shared" si="25"/>
        <v>4.9666666666666668</v>
      </c>
    </row>
    <row r="366" spans="2:9" x14ac:dyDescent="0.25">
      <c r="B366" s="20"/>
      <c r="C366" s="23"/>
      <c r="D366" s="30" t="s">
        <v>9</v>
      </c>
      <c r="E366" s="12">
        <v>10</v>
      </c>
      <c r="F366" s="12">
        <v>8</v>
      </c>
      <c r="G366" s="12">
        <v>43.5</v>
      </c>
      <c r="H366" s="12">
        <f t="shared" si="24"/>
        <v>0.8</v>
      </c>
      <c r="I366" s="12">
        <f t="shared" si="25"/>
        <v>5.4375</v>
      </c>
    </row>
    <row r="367" spans="2:9" x14ac:dyDescent="0.25">
      <c r="B367" s="20"/>
      <c r="C367" s="23"/>
      <c r="D367" s="30" t="s">
        <v>10</v>
      </c>
      <c r="E367" s="12">
        <v>10</v>
      </c>
      <c r="F367" s="12">
        <v>7</v>
      </c>
      <c r="G367" s="12">
        <v>43.5</v>
      </c>
      <c r="H367" s="12">
        <f t="shared" si="24"/>
        <v>0.7</v>
      </c>
      <c r="I367" s="12">
        <f t="shared" si="25"/>
        <v>6.2142857142857144</v>
      </c>
    </row>
    <row r="368" spans="2:9" x14ac:dyDescent="0.25">
      <c r="B368" s="25"/>
      <c r="C368" s="26"/>
      <c r="D368" s="32" t="s">
        <v>11</v>
      </c>
      <c r="E368" s="12">
        <v>10</v>
      </c>
      <c r="F368" s="12">
        <v>8</v>
      </c>
      <c r="G368" s="12">
        <v>49.5</v>
      </c>
      <c r="H368" s="12">
        <f t="shared" si="24"/>
        <v>0.8</v>
      </c>
      <c r="I368" s="12">
        <f t="shared" si="25"/>
        <v>6.1875</v>
      </c>
    </row>
  </sheetData>
  <mergeCells count="1">
    <mergeCell ref="B1:I1"/>
  </mergeCell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Serie Cafe</vt:lpstr>
      <vt:lpstr>Cafe Provincia</vt:lpstr>
      <vt:lpstr>Cafe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Llanos</dc:creator>
  <cp:lastModifiedBy>Oscar Llanos</cp:lastModifiedBy>
  <dcterms:created xsi:type="dcterms:W3CDTF">2019-03-09T15:07:50Z</dcterms:created>
  <dcterms:modified xsi:type="dcterms:W3CDTF">2019-03-23T18:14:21Z</dcterms:modified>
</cp:coreProperties>
</file>