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EI GRAC\imagenes\PRODUCCION\"/>
    </mc:Choice>
  </mc:AlternateContent>
  <bookViews>
    <workbookView xWindow="0" yWindow="0" windowWidth="24000" windowHeight="9780"/>
  </bookViews>
  <sheets>
    <sheet name="Serie Maiz" sheetId="6" r:id="rId1"/>
    <sheet name="Maiz Provincia" sheetId="4" r:id="rId2"/>
    <sheet name="Maiz Distrito" sheetId="5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5" i="6" l="1"/>
  <c r="G34" i="6"/>
  <c r="G33" i="6"/>
  <c r="G32" i="6"/>
  <c r="F35" i="6"/>
  <c r="F34" i="6"/>
  <c r="F33" i="6"/>
  <c r="F32" i="6"/>
  <c r="F41" i="6"/>
  <c r="F40" i="6"/>
  <c r="F39" i="6"/>
  <c r="F38" i="6"/>
  <c r="F37" i="6"/>
  <c r="G40" i="6"/>
  <c r="G39" i="6"/>
  <c r="G38" i="6"/>
  <c r="G37" i="6"/>
  <c r="D37" i="6"/>
  <c r="D31" i="6"/>
  <c r="E4" i="5"/>
  <c r="E36" i="6"/>
  <c r="D36" i="6"/>
  <c r="F31" i="6"/>
  <c r="E31" i="6"/>
  <c r="G41" i="6"/>
  <c r="G9" i="4"/>
  <c r="G15" i="4"/>
  <c r="H26" i="5"/>
  <c r="I26" i="5"/>
  <c r="G26" i="5"/>
  <c r="F5" i="6"/>
  <c r="F4" i="6"/>
  <c r="H4" i="5"/>
  <c r="I4" i="5"/>
  <c r="G4" i="5"/>
  <c r="G23" i="5"/>
  <c r="F42" i="5"/>
  <c r="G42" i="5"/>
  <c r="H42" i="5"/>
  <c r="I42" i="5"/>
  <c r="F27" i="5"/>
  <c r="G27" i="5"/>
  <c r="H27" i="5"/>
  <c r="I27" i="5"/>
  <c r="E27" i="5"/>
  <c r="E23" i="5"/>
  <c r="H23" i="5"/>
  <c r="I23" i="5"/>
  <c r="H17" i="5"/>
  <c r="H11" i="5"/>
  <c r="H5" i="5"/>
  <c r="H45" i="5"/>
  <c r="H36" i="5"/>
  <c r="H30" i="5"/>
  <c r="E42" i="5"/>
  <c r="E26" i="5" s="1"/>
  <c r="F23" i="5"/>
  <c r="D9" i="4"/>
  <c r="F4" i="5"/>
  <c r="D15" i="4"/>
  <c r="H7" i="5"/>
  <c r="I7" i="5"/>
  <c r="H8" i="5"/>
  <c r="I8" i="5"/>
  <c r="H9" i="5"/>
  <c r="I9" i="5"/>
  <c r="H10" i="5"/>
  <c r="I10" i="5"/>
  <c r="H12" i="5"/>
  <c r="I12" i="5"/>
  <c r="H13" i="5"/>
  <c r="I13" i="5"/>
  <c r="H14" i="5"/>
  <c r="I14" i="5"/>
  <c r="H15" i="5"/>
  <c r="I15" i="5"/>
  <c r="H16" i="5"/>
  <c r="I16" i="5"/>
  <c r="H18" i="5"/>
  <c r="I18" i="5"/>
  <c r="H19" i="5"/>
  <c r="I19" i="5"/>
  <c r="H20" i="5"/>
  <c r="I20" i="5"/>
  <c r="H21" i="5"/>
  <c r="I21" i="5"/>
  <c r="H22" i="5"/>
  <c r="I22" i="5"/>
  <c r="H24" i="5"/>
  <c r="I24" i="5"/>
  <c r="H25" i="5"/>
  <c r="I25" i="5"/>
  <c r="H28" i="5"/>
  <c r="I28" i="5"/>
  <c r="H29" i="5"/>
  <c r="I29" i="5"/>
  <c r="H31" i="5"/>
  <c r="I31" i="5"/>
  <c r="H32" i="5"/>
  <c r="I32" i="5"/>
  <c r="H33" i="5"/>
  <c r="I33" i="5"/>
  <c r="H34" i="5"/>
  <c r="I34" i="5"/>
  <c r="H35" i="5"/>
  <c r="I35" i="5"/>
  <c r="H37" i="5"/>
  <c r="I37" i="5"/>
  <c r="H38" i="5"/>
  <c r="I38" i="5"/>
  <c r="H39" i="5"/>
  <c r="I39" i="5"/>
  <c r="H40" i="5"/>
  <c r="I40" i="5"/>
  <c r="H41" i="5"/>
  <c r="I41" i="5"/>
  <c r="H43" i="5"/>
  <c r="I43" i="5"/>
  <c r="H44" i="5"/>
  <c r="I44" i="5"/>
  <c r="H46" i="5"/>
  <c r="I46" i="5"/>
  <c r="H47" i="5"/>
  <c r="I47" i="5"/>
  <c r="H48" i="5"/>
  <c r="I48" i="5"/>
  <c r="H49" i="5"/>
  <c r="I49" i="5"/>
  <c r="H50" i="5"/>
  <c r="I50" i="5"/>
  <c r="I6" i="5"/>
  <c r="H6" i="5"/>
  <c r="G36" i="6" l="1"/>
  <c r="G31" i="6"/>
  <c r="F26" i="5"/>
  <c r="I45" i="5"/>
  <c r="I30" i="5"/>
  <c r="I5" i="5"/>
  <c r="I17" i="5"/>
  <c r="I11" i="5"/>
  <c r="I36" i="5"/>
  <c r="H15" i="4"/>
  <c r="F15" i="4"/>
  <c r="E15" i="4"/>
  <c r="E9" i="4"/>
  <c r="F9" i="4"/>
  <c r="H9" i="4"/>
  <c r="G5" i="4"/>
  <c r="H5" i="4"/>
  <c r="G6" i="4"/>
  <c r="H6" i="4"/>
  <c r="G7" i="4"/>
  <c r="H7" i="4"/>
  <c r="G8" i="4"/>
  <c r="H8" i="4"/>
  <c r="G10" i="4"/>
  <c r="H10" i="4"/>
  <c r="G11" i="4"/>
  <c r="H11" i="4"/>
  <c r="G12" i="4"/>
  <c r="H12" i="4"/>
  <c r="G13" i="4"/>
  <c r="H13" i="4"/>
  <c r="G14" i="4"/>
  <c r="H14" i="4"/>
  <c r="H4" i="4"/>
  <c r="G4" i="4"/>
  <c r="F6" i="6" l="1"/>
  <c r="D6" i="6"/>
  <c r="C6" i="6"/>
  <c r="E4" i="6" l="1"/>
  <c r="E5" i="6"/>
  <c r="F36" i="6" l="1"/>
</calcChain>
</file>

<file path=xl/sharedStrings.xml><?xml version="1.0" encoding="utf-8"?>
<sst xmlns="http://schemas.openxmlformats.org/spreadsheetml/2006/main" count="106" uniqueCount="33">
  <si>
    <t>Provincia</t>
  </si>
  <si>
    <t>Año</t>
  </si>
  <si>
    <t>Superficie Cosechada (Ha)</t>
  </si>
  <si>
    <t>Produccion (t)</t>
  </si>
  <si>
    <t>Rendimiento (t/ha.)</t>
  </si>
  <si>
    <t>Precio en Chacra (S/Kg.)</t>
  </si>
  <si>
    <t>2014</t>
  </si>
  <si>
    <t>2015</t>
  </si>
  <si>
    <t>2016</t>
  </si>
  <si>
    <t>2017</t>
  </si>
  <si>
    <t>2018</t>
  </si>
  <si>
    <t>Promedio</t>
  </si>
  <si>
    <t>Distrito</t>
  </si>
  <si>
    <t>Volumen de Produccion</t>
  </si>
  <si>
    <t>Rendimiento en Kg/ha.</t>
  </si>
  <si>
    <t>En Toneladas (t)</t>
  </si>
  <si>
    <t>En Porcentaje (%)</t>
  </si>
  <si>
    <t xml:space="preserve">TOTAL REGIONAL </t>
  </si>
  <si>
    <t>CAJABAMBA</t>
  </si>
  <si>
    <t>SAN MARCOS</t>
  </si>
  <si>
    <t>CACHACHI</t>
  </si>
  <si>
    <t>CONDEBAMBA</t>
  </si>
  <si>
    <t>SITACOCHA</t>
  </si>
  <si>
    <t>CHANCAY</t>
  </si>
  <si>
    <t>EDUARDO VILLANUEVA</t>
  </si>
  <si>
    <t>ICHOCAN</t>
  </si>
  <si>
    <t>JOSE MANUEL QUIROZ</t>
  </si>
  <si>
    <t>PEDRO GALVEZ</t>
  </si>
  <si>
    <t>CUADRO Nº 01.- EVOLUCION DE AREA COSECHADA, PRODUCCION, RENDIMIENTO Y  PRECIO EN CHACRA POR PROVINCIA - CULTIVO DE MAIZ MORADO
PERIODO: 2014 AL 2018</t>
  </si>
  <si>
    <t>CUADRO Nº 02.- EVOLUCION DE AREA COSECHADA, PRODUCCION, RENDIMIENTO Y  PRECIO EN CHACRA POR DISTRITO - CULTIVO DE MAIZ MORADO
PERIODO: 2014 AL 2018</t>
  </si>
  <si>
    <t>CUADRO Nº 3 .-  SUPERFICIE COSECHA, PRODUCCION Y  RENDIMIENTO PROMEDIO DE LOS AÑOS  2014-2018  POR PROVINCIAS Y A NIVEL REGIONAL
 CULTIVO DE MAIZ MORADO</t>
  </si>
  <si>
    <t>FIGURA Nº 1.- PRODUCCION REGIONAL DE MAIZ MORADO POR PROVINCIAS EN PORCENTAJE</t>
  </si>
  <si>
    <t>CUADRO Nº 4 .-  SUPERFICIE COSECHA, PRODUCCION Y  RENDIMIENTO PROMEDIO DE LOS AÑOS  2014-2018  POR DISTRITO, PROVINCIAS Y A NIVEL REGIONAL
 CULTIVO DE MAIZ MORADO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</si>
</sst>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1"/>
      <color rgb="FFFFFFFF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9D9D9"/>
        <bgColor rgb="FFD9D9D9"/>
      </patternFill>
    </fill>
    <fill>
      <patternFill patternType="solid">
        <fgColor theme="6" tint="0.39997558519241921"/>
        <bgColor theme="6" tint="0.39997558519241921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rgb="FFC9C9C9"/>
        <bgColor rgb="FFC9C9C9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DEDED"/>
        <bgColor rgb="FFEDEDED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rgb="FFE2EFDA"/>
      </top>
      <bottom style="thin">
        <color rgb="FFE2EFDA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D9D9D9"/>
      </top>
      <bottom style="thin">
        <color rgb="FFD9D9D9"/>
      </bottom>
      <diagonal/>
    </border>
    <border>
      <left/>
      <right style="thin">
        <color rgb="FF808080"/>
      </right>
      <top style="thin">
        <color rgb="FFD9D9D9"/>
      </top>
      <bottom style="thin">
        <color rgb="FFD9D9D9"/>
      </bottom>
      <diagonal/>
    </border>
    <border>
      <left/>
      <right/>
      <top style="thin">
        <color rgb="FFD9D9D9"/>
      </top>
      <bottom style="thin">
        <color rgb="FFFFFFFF"/>
      </bottom>
      <diagonal/>
    </border>
    <border>
      <left/>
      <right/>
      <top style="thin">
        <color rgb="FFA6A6A6"/>
      </top>
      <bottom style="thin">
        <color rgb="FFA6A6A6"/>
      </bottom>
      <diagonal/>
    </border>
    <border>
      <left/>
      <right style="thin">
        <color rgb="FF808080"/>
      </right>
      <top style="thin">
        <color rgb="FFA6A6A6"/>
      </top>
      <bottom style="thin">
        <color rgb="FFA6A6A6"/>
      </bottom>
      <diagonal/>
    </border>
    <border>
      <left/>
      <right/>
      <top style="thin">
        <color theme="6" tint="0.79998168889431442"/>
      </top>
      <bottom style="thin">
        <color theme="6" tint="0.79998168889431442"/>
      </bottom>
      <diagonal/>
    </border>
    <border>
      <left/>
      <right/>
      <top style="thin">
        <color theme="6" tint="0.79998168889431442"/>
      </top>
      <bottom style="thin">
        <color theme="6"/>
      </bottom>
      <diagonal/>
    </border>
    <border>
      <left/>
      <right/>
      <top style="thin">
        <color theme="6" tint="0.79998168889431442"/>
      </top>
      <bottom/>
      <diagonal/>
    </border>
    <border>
      <left/>
      <right/>
      <top style="thin">
        <color rgb="FFEDEDED"/>
      </top>
      <bottom style="thin">
        <color rgb="FFEDEDED"/>
      </bottom>
      <diagonal/>
    </border>
    <border>
      <left/>
      <right/>
      <top style="thin">
        <color rgb="FFEDEDED"/>
      </top>
      <bottom/>
      <diagonal/>
    </border>
    <border>
      <left/>
      <right/>
      <top style="thin">
        <color rgb="FFEDEDED"/>
      </top>
      <bottom style="thin">
        <color rgb="FFA5A5A5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" fontId="4" fillId="0" borderId="5" xfId="0" applyNumberFormat="1" applyFont="1" applyFill="1" applyBorder="1"/>
    <xf numFmtId="0" fontId="1" fillId="0" borderId="0" xfId="0" applyFont="1"/>
    <xf numFmtId="2" fontId="6" fillId="0" borderId="6" xfId="0" applyNumberFormat="1" applyFont="1" applyBorder="1" applyAlignment="1">
      <alignment horizontal="center" vertical="center" wrapText="1"/>
    </xf>
    <xf numFmtId="2" fontId="6" fillId="0" borderId="6" xfId="0" applyNumberFormat="1" applyFont="1" applyBorder="1" applyAlignment="1">
      <alignment horizontal="left" vertical="center" wrapText="1"/>
    </xf>
    <xf numFmtId="1" fontId="0" fillId="0" borderId="0" xfId="0" applyNumberFormat="1"/>
    <xf numFmtId="0" fontId="6" fillId="0" borderId="0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center" wrapText="1"/>
    </xf>
    <xf numFmtId="4" fontId="0" fillId="2" borderId="6" xfId="0" applyNumberFormat="1" applyFont="1" applyFill="1" applyBorder="1" applyAlignment="1">
      <alignment horizontal="right"/>
    </xf>
    <xf numFmtId="0" fontId="3" fillId="3" borderId="7" xfId="0" applyFont="1" applyFill="1" applyBorder="1"/>
    <xf numFmtId="4" fontId="4" fillId="0" borderId="7" xfId="0" applyNumberFormat="1" applyFont="1" applyFill="1" applyBorder="1"/>
    <xf numFmtId="0" fontId="3" fillId="3" borderId="9" xfId="0" applyFont="1" applyFill="1" applyBorder="1"/>
    <xf numFmtId="0" fontId="3" fillId="3" borderId="10" xfId="0" applyFont="1" applyFill="1" applyBorder="1"/>
    <xf numFmtId="0" fontId="3" fillId="3" borderId="11" xfId="0" applyFont="1" applyFill="1" applyBorder="1"/>
    <xf numFmtId="4" fontId="3" fillId="3" borderId="10" xfId="0" applyNumberFormat="1" applyFont="1" applyFill="1" applyBorder="1"/>
    <xf numFmtId="0" fontId="4" fillId="0" borderId="8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8" fillId="4" borderId="12" xfId="0" applyFont="1" applyFill="1" applyBorder="1"/>
    <xf numFmtId="0" fontId="8" fillId="0" borderId="12" xfId="0" applyFont="1" applyBorder="1"/>
    <xf numFmtId="4" fontId="8" fillId="0" borderId="12" xfId="0" applyNumberFormat="1" applyFont="1" applyBorder="1"/>
    <xf numFmtId="0" fontId="8" fillId="0" borderId="14" xfId="0" applyFont="1" applyBorder="1"/>
    <xf numFmtId="43" fontId="4" fillId="0" borderId="0" xfId="0" applyNumberFormat="1" applyFont="1" applyFill="1" applyBorder="1" applyAlignment="1">
      <alignment horizontal="right"/>
    </xf>
    <xf numFmtId="4" fontId="8" fillId="5" borderId="13" xfId="0" applyNumberFormat="1" applyFont="1" applyFill="1" applyBorder="1" applyAlignment="1">
      <alignment horizontal="right"/>
    </xf>
    <xf numFmtId="4" fontId="9" fillId="4" borderId="12" xfId="0" applyNumberFormat="1" applyFont="1" applyFill="1" applyBorder="1" applyAlignment="1">
      <alignment horizontal="right"/>
    </xf>
    <xf numFmtId="2" fontId="10" fillId="0" borderId="6" xfId="0" applyNumberFormat="1" applyFont="1" applyBorder="1" applyAlignment="1">
      <alignment horizontal="center" vertical="center" wrapText="1"/>
    </xf>
    <xf numFmtId="0" fontId="12" fillId="0" borderId="15" xfId="0" applyFont="1" applyFill="1" applyBorder="1"/>
    <xf numFmtId="4" fontId="12" fillId="0" borderId="15" xfId="0" applyNumberFormat="1" applyFont="1" applyFill="1" applyBorder="1"/>
    <xf numFmtId="0" fontId="12" fillId="0" borderId="16" xfId="0" applyFont="1" applyFill="1" applyBorder="1"/>
    <xf numFmtId="4" fontId="12" fillId="0" borderId="16" xfId="0" applyNumberFormat="1" applyFont="1" applyFill="1" applyBorder="1"/>
    <xf numFmtId="4" fontId="1" fillId="0" borderId="6" xfId="0" applyNumberFormat="1" applyFont="1" applyBorder="1" applyAlignment="1">
      <alignment horizontal="right"/>
    </xf>
    <xf numFmtId="4" fontId="13" fillId="7" borderId="15" xfId="0" applyNumberFormat="1" applyFont="1" applyFill="1" applyBorder="1"/>
    <xf numFmtId="0" fontId="13" fillId="6" borderId="15" xfId="0" applyFont="1" applyFill="1" applyBorder="1"/>
    <xf numFmtId="0" fontId="14" fillId="6" borderId="15" xfId="0" applyFont="1" applyFill="1" applyBorder="1"/>
    <xf numFmtId="4" fontId="13" fillId="6" borderId="15" xfId="0" applyNumberFormat="1" applyFont="1" applyFill="1" applyBorder="1"/>
    <xf numFmtId="0" fontId="12" fillId="8" borderId="17" xfId="0" applyFont="1" applyFill="1" applyBorder="1"/>
    <xf numFmtId="0" fontId="4" fillId="8" borderId="17" xfId="0" applyFont="1" applyFill="1" applyBorder="1"/>
    <xf numFmtId="4" fontId="12" fillId="8" borderId="17" xfId="0" applyNumberFormat="1" applyFont="1" applyFill="1" applyBorder="1"/>
    <xf numFmtId="4" fontId="0" fillId="2" borderId="6" xfId="0" applyNumberFormat="1" applyFont="1" applyFill="1" applyBorder="1" applyAlignment="1">
      <alignment horizontal="center"/>
    </xf>
    <xf numFmtId="4" fontId="1" fillId="0" borderId="6" xfId="0" applyNumberFormat="1" applyFont="1" applyBorder="1" applyAlignment="1">
      <alignment horizontal="center"/>
    </xf>
    <xf numFmtId="4" fontId="0" fillId="0" borderId="0" xfId="0" applyNumberFormat="1"/>
    <xf numFmtId="0" fontId="7" fillId="4" borderId="12" xfId="0" applyFont="1" applyFill="1" applyBorder="1"/>
    <xf numFmtId="0" fontId="5" fillId="0" borderId="0" xfId="0" applyFont="1" applyAlignment="1">
      <alignment horizontal="center" wrapText="1"/>
    </xf>
    <xf numFmtId="0" fontId="6" fillId="0" borderId="6" xfId="0" applyFont="1" applyBorder="1" applyAlignment="1">
      <alignment horizontal="center" vertical="center" wrapText="1"/>
    </xf>
    <xf numFmtId="2" fontId="6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2" fontId="10" fillId="0" borderId="6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1"/>
          <c:order val="1"/>
          <c:tx>
            <c:strRef>
              <c:f>'Serie Maiz'!$E$3</c:f>
              <c:strCache>
                <c:ptCount val="1"/>
                <c:pt idx="0">
                  <c:v>En Porcentaje (%)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'Serie Maiz'!$B$4:$B$5</c:f>
              <c:strCache>
                <c:ptCount val="2"/>
                <c:pt idx="0">
                  <c:v>CAJABAMBA</c:v>
                </c:pt>
                <c:pt idx="1">
                  <c:v>SAN MARCOS</c:v>
                </c:pt>
              </c:strCache>
            </c:strRef>
          </c:cat>
          <c:val>
            <c:numRef>
              <c:f>'Serie Maiz'!$E$4:$E$5</c:f>
              <c:numCache>
                <c:formatCode>#,##0.00</c:formatCode>
                <c:ptCount val="2"/>
                <c:pt idx="0">
                  <c:v>55.798141200455632</c:v>
                </c:pt>
                <c:pt idx="1">
                  <c:v>44.201858799544354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94-40F0-8A36-7E4A15FA9BE4}"/>
            </c:ext>
          </c:extLst>
        </c:ser>
        <c:ser>
          <c:idx val="0"/>
          <c:order val="0"/>
          <c:tx>
            <c:strRef>
              <c:f>'Serie Maiz'!$E$3</c:f>
              <c:strCache>
                <c:ptCount val="1"/>
                <c:pt idx="0">
                  <c:v>En Porcentaje (%)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'Serie Maiz'!$B$4:$B$5</c:f>
              <c:strCache>
                <c:ptCount val="2"/>
                <c:pt idx="0">
                  <c:v>CAJABAMBA</c:v>
                </c:pt>
                <c:pt idx="1">
                  <c:v>SAN MARCOS</c:v>
                </c:pt>
              </c:strCache>
            </c:strRef>
          </c:cat>
          <c:val>
            <c:numRef>
              <c:f>'Serie Maiz'!$E$4:$E$5</c:f>
              <c:numCache>
                <c:formatCode>#,##0.00</c:formatCode>
                <c:ptCount val="2"/>
                <c:pt idx="0">
                  <c:v>55.798141200455632</c:v>
                </c:pt>
                <c:pt idx="1">
                  <c:v>44.201858799544354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D94-40F0-8A36-7E4A15FA9BE4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85724</xdr:colOff>
      <xdr:row>9</xdr:row>
      <xdr:rowOff>68855</xdr:rowOff>
    </xdr:from>
    <xdr:to>
      <xdr:col>6</xdr:col>
      <xdr:colOff>0</xdr:colOff>
      <xdr:row>25</xdr:row>
      <xdr:rowOff>57150</xdr:rowOff>
    </xdr:to>
    <xdr:graphicFrame macro="">
      <xdr:nvGraphicFramePr>
        <xdr:cNvPr id="2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41"/>
  <sheetViews>
    <sheetView showGridLines="0" showRowColHeaders="0" tabSelected="1" view="pageBreakPreview" zoomScale="112" zoomScaleNormal="100" zoomScaleSheetLayoutView="112" workbookViewId="0">
      <selection activeCell="A6" sqref="A6"/>
    </sheetView>
  </sheetViews>
  <sheetFormatPr baseColWidth="10" defaultRowHeight="15" x14ac:dyDescent="0.25"/>
  <cols>
    <col min="1" max="1" width="18.7109375" customWidth="1"/>
    <col min="2" max="2" width="21.28515625" customWidth="1"/>
    <col min="3" max="3" width="20.5703125" customWidth="1"/>
    <col min="4" max="4" width="14" customWidth="1"/>
    <col min="5" max="5" width="15.42578125" customWidth="1"/>
    <col min="6" max="6" width="15.85546875" customWidth="1"/>
    <col min="12" max="12" width="32.42578125" customWidth="1"/>
  </cols>
  <sheetData>
    <row r="1" spans="2:12" ht="57" customHeight="1" x14ac:dyDescent="0.25">
      <c r="B1" s="49" t="s">
        <v>30</v>
      </c>
      <c r="C1" s="49"/>
      <c r="D1" s="49"/>
      <c r="E1" s="49"/>
      <c r="F1" s="49"/>
      <c r="H1" s="11"/>
      <c r="I1" s="11"/>
      <c r="J1" s="11"/>
      <c r="K1" s="11"/>
      <c r="L1" s="11"/>
    </row>
    <row r="2" spans="2:12" s="7" customFormat="1" ht="15.75" x14ac:dyDescent="0.25">
      <c r="B2" s="47" t="s">
        <v>0</v>
      </c>
      <c r="C2" s="48" t="s">
        <v>2</v>
      </c>
      <c r="D2" s="48" t="s">
        <v>13</v>
      </c>
      <c r="E2" s="48"/>
      <c r="F2" s="48" t="s">
        <v>14</v>
      </c>
    </row>
    <row r="3" spans="2:12" s="7" customFormat="1" ht="31.5" x14ac:dyDescent="0.25">
      <c r="B3" s="47"/>
      <c r="C3" s="48"/>
      <c r="D3" s="8" t="s">
        <v>15</v>
      </c>
      <c r="E3" s="8" t="s">
        <v>16</v>
      </c>
      <c r="F3" s="48"/>
    </row>
    <row r="4" spans="2:12" ht="15.75" x14ac:dyDescent="0.25">
      <c r="B4" s="12" t="s">
        <v>18</v>
      </c>
      <c r="C4" s="13">
        <v>148.4</v>
      </c>
      <c r="D4" s="13">
        <v>633.86799999999994</v>
      </c>
      <c r="E4" s="42">
        <f>D4*100/$D$6</f>
        <v>55.798141200455632</v>
      </c>
      <c r="F4" s="13">
        <f>(D4/C4)*1000</f>
        <v>4271.3477088948785</v>
      </c>
      <c r="G4" s="10"/>
    </row>
    <row r="5" spans="2:12" ht="15.75" x14ac:dyDescent="0.25">
      <c r="B5" s="12" t="s">
        <v>19</v>
      </c>
      <c r="C5" s="13">
        <v>117</v>
      </c>
      <c r="D5" s="13">
        <v>502.1339999999999</v>
      </c>
      <c r="E5" s="42">
        <f>D5*100/$D$6</f>
        <v>44.201858799544354</v>
      </c>
      <c r="F5" s="13">
        <f>(D5/C5)*1000</f>
        <v>4291.7435897435889</v>
      </c>
      <c r="G5" s="10"/>
    </row>
    <row r="6" spans="2:12" ht="15.75" x14ac:dyDescent="0.25">
      <c r="B6" s="9" t="s">
        <v>17</v>
      </c>
      <c r="C6" s="34">
        <f>SUM(C4:C5)</f>
        <v>265.39999999999998</v>
      </c>
      <c r="D6" s="34">
        <f>SUM(D4:D5)</f>
        <v>1136.002</v>
      </c>
      <c r="E6" s="43">
        <v>100</v>
      </c>
      <c r="F6" s="34">
        <f>AVERAGE(F4:F5)</f>
        <v>4281.5456493192341</v>
      </c>
    </row>
    <row r="7" spans="2:12" ht="24" customHeight="1" x14ac:dyDescent="0.25"/>
    <row r="8" spans="2:12" x14ac:dyDescent="0.25">
      <c r="B8" s="7" t="s">
        <v>31</v>
      </c>
    </row>
    <row r="28" spans="2:7" ht="36" customHeight="1" x14ac:dyDescent="0.25">
      <c r="B28" s="50" t="s">
        <v>32</v>
      </c>
      <c r="C28" s="50"/>
      <c r="D28" s="50"/>
      <c r="E28" s="50"/>
      <c r="F28" s="50"/>
      <c r="G28" s="50"/>
    </row>
    <row r="29" spans="2:7" x14ac:dyDescent="0.25">
      <c r="B29" s="51" t="s">
        <v>0</v>
      </c>
      <c r="C29" s="50" t="s">
        <v>12</v>
      </c>
      <c r="D29" s="52" t="s">
        <v>2</v>
      </c>
      <c r="E29" s="52" t="s">
        <v>13</v>
      </c>
      <c r="F29" s="52"/>
      <c r="G29" s="52" t="s">
        <v>14</v>
      </c>
    </row>
    <row r="30" spans="2:7" x14ac:dyDescent="0.25">
      <c r="B30" s="51"/>
      <c r="C30" s="50"/>
      <c r="D30" s="52"/>
      <c r="E30" s="29" t="s">
        <v>15</v>
      </c>
      <c r="F30" s="29" t="s">
        <v>16</v>
      </c>
      <c r="G30" s="52"/>
    </row>
    <row r="31" spans="2:7" x14ac:dyDescent="0.25">
      <c r="B31" s="22" t="s">
        <v>18</v>
      </c>
      <c r="C31" s="45"/>
      <c r="D31" s="38">
        <f>+SUM(D32:D35)</f>
        <v>148.4</v>
      </c>
      <c r="E31" s="38">
        <f>+SUM(E32:E35)</f>
        <v>633.86800000000005</v>
      </c>
      <c r="F31" s="38">
        <f>+SUM(F32:F35)</f>
        <v>55.798141200455639</v>
      </c>
      <c r="G31" s="35">
        <f t="shared" ref="G31:G40" si="0">(E31/D31)*1000</f>
        <v>4271.3477088948794</v>
      </c>
    </row>
    <row r="32" spans="2:7" x14ac:dyDescent="0.25">
      <c r="B32" s="23"/>
      <c r="C32" s="23" t="s">
        <v>20</v>
      </c>
      <c r="D32" s="24">
        <v>45.6</v>
      </c>
      <c r="E32" s="24">
        <v>194.42000000000002</v>
      </c>
      <c r="F32" s="31">
        <f>E32*100/$D$6</f>
        <v>17.11440648872097</v>
      </c>
      <c r="G32" s="31">
        <f t="shared" si="0"/>
        <v>4263.5964912280706</v>
      </c>
    </row>
    <row r="33" spans="2:8" x14ac:dyDescent="0.25">
      <c r="B33" s="23"/>
      <c r="C33" s="23" t="s">
        <v>18</v>
      </c>
      <c r="D33" s="24">
        <v>39.6</v>
      </c>
      <c r="E33" s="24">
        <v>165.29599999999999</v>
      </c>
      <c r="F33" s="31">
        <f>E33*100/$D$6</f>
        <v>14.550678607960197</v>
      </c>
      <c r="G33" s="31">
        <f t="shared" si="0"/>
        <v>4174.1414141414143</v>
      </c>
    </row>
    <row r="34" spans="2:8" x14ac:dyDescent="0.25">
      <c r="B34" s="23"/>
      <c r="C34" s="23" t="s">
        <v>21</v>
      </c>
      <c r="D34" s="24">
        <v>55.6</v>
      </c>
      <c r="E34" s="24">
        <v>248.75200000000001</v>
      </c>
      <c r="F34" s="31">
        <f>E34*100/$D$6</f>
        <v>21.897144547280728</v>
      </c>
      <c r="G34" s="31">
        <f t="shared" si="0"/>
        <v>4473.9568345323742</v>
      </c>
    </row>
    <row r="35" spans="2:8" x14ac:dyDescent="0.25">
      <c r="B35" s="23"/>
      <c r="C35" s="23" t="s">
        <v>22</v>
      </c>
      <c r="D35" s="24">
        <v>7.6</v>
      </c>
      <c r="E35" s="24">
        <v>25.400000000000002</v>
      </c>
      <c r="F35" s="31">
        <f>E35*100/$D$6</f>
        <v>2.2359115564937388</v>
      </c>
      <c r="G35" s="31">
        <f t="shared" si="0"/>
        <v>3342.105263157895</v>
      </c>
    </row>
    <row r="36" spans="2:8" x14ac:dyDescent="0.25">
      <c r="B36" s="22" t="s">
        <v>19</v>
      </c>
      <c r="C36" s="45"/>
      <c r="D36" s="38">
        <f>+SUM(D37:D41)</f>
        <v>117.36</v>
      </c>
      <c r="E36" s="38">
        <f t="shared" ref="E36:F36" si="1">+SUM(E37:E41)</f>
        <v>502.13</v>
      </c>
      <c r="F36" s="38">
        <f t="shared" si="1"/>
        <v>44.201506687488227</v>
      </c>
      <c r="G36" s="35">
        <f t="shared" si="0"/>
        <v>4278.5446489434216</v>
      </c>
    </row>
    <row r="37" spans="2:8" x14ac:dyDescent="0.25">
      <c r="B37" s="23"/>
      <c r="C37" s="23" t="s">
        <v>23</v>
      </c>
      <c r="D37" s="24">
        <f>+(D38+D39)/5</f>
        <v>6.9599999999999991</v>
      </c>
      <c r="E37" s="24">
        <v>24.17</v>
      </c>
      <c r="F37" s="31">
        <f>E37*100/$D$6</f>
        <v>2.1276370992304594</v>
      </c>
      <c r="G37" s="31">
        <f t="shared" si="0"/>
        <v>3472.7011494252879</v>
      </c>
    </row>
    <row r="38" spans="2:8" x14ac:dyDescent="0.25">
      <c r="B38" s="23"/>
      <c r="C38" s="23" t="s">
        <v>24</v>
      </c>
      <c r="D38" s="24">
        <v>14</v>
      </c>
      <c r="E38" s="24">
        <v>67.233999999999995</v>
      </c>
      <c r="F38" s="31">
        <f>E38*100/$D$6</f>
        <v>5.9184754956417329</v>
      </c>
      <c r="G38" s="31">
        <f t="shared" si="0"/>
        <v>4802.4285714285706</v>
      </c>
    </row>
    <row r="39" spans="2:8" x14ac:dyDescent="0.25">
      <c r="B39" s="23"/>
      <c r="C39" s="23" t="s">
        <v>25</v>
      </c>
      <c r="D39" s="24">
        <v>20.8</v>
      </c>
      <c r="E39" s="24">
        <v>96.936000000000007</v>
      </c>
      <c r="F39" s="31">
        <f>E39*100/$D$6</f>
        <v>8.5330835685148454</v>
      </c>
      <c r="G39" s="31">
        <f t="shared" si="0"/>
        <v>4660.3846153846162</v>
      </c>
    </row>
    <row r="40" spans="2:8" x14ac:dyDescent="0.25">
      <c r="B40" s="23"/>
      <c r="C40" s="23" t="s">
        <v>26</v>
      </c>
      <c r="D40" s="24">
        <v>1.8</v>
      </c>
      <c r="E40" s="24">
        <v>7.01</v>
      </c>
      <c r="F40" s="31">
        <f>E40*100/$D$6</f>
        <v>0.61707637838665774</v>
      </c>
      <c r="G40" s="31">
        <f t="shared" si="0"/>
        <v>3894.4444444444443</v>
      </c>
      <c r="H40" s="44"/>
    </row>
    <row r="41" spans="2:8" x14ac:dyDescent="0.25">
      <c r="B41" s="25"/>
      <c r="C41" s="25" t="s">
        <v>27</v>
      </c>
      <c r="D41" s="24">
        <v>73.8</v>
      </c>
      <c r="E41" s="24">
        <v>306.77999999999997</v>
      </c>
      <c r="F41" s="31">
        <f>E41*100/$D$6</f>
        <v>27.005234145714532</v>
      </c>
      <c r="G41" s="31">
        <f t="shared" ref="G41" si="2">(E41/D41)*1000</f>
        <v>4156.9105691056902</v>
      </c>
    </row>
  </sheetData>
  <mergeCells count="11">
    <mergeCell ref="B28:G28"/>
    <mergeCell ref="B29:B30"/>
    <mergeCell ref="C29:C30"/>
    <mergeCell ref="D29:D30"/>
    <mergeCell ref="E29:F29"/>
    <mergeCell ref="G29:G30"/>
    <mergeCell ref="B1:F1"/>
    <mergeCell ref="B2:B3"/>
    <mergeCell ref="C2:C3"/>
    <mergeCell ref="D2:E2"/>
    <mergeCell ref="F2:F3"/>
  </mergeCells>
  <pageMargins left="0.7" right="0.7" top="0.75" bottom="0.75" header="0.3" footer="0.3"/>
  <pageSetup paperSize="9" scale="74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5"/>
  <sheetViews>
    <sheetView showGridLines="0" showRowColHeaders="0" view="pageBreakPreview" zoomScale="106" zoomScaleNormal="100" zoomScaleSheetLayoutView="106" workbookViewId="0">
      <selection activeCell="G12" sqref="G12"/>
    </sheetView>
  </sheetViews>
  <sheetFormatPr baseColWidth="10" defaultRowHeight="15" x14ac:dyDescent="0.25"/>
  <cols>
    <col min="1" max="1" width="16.7109375" customWidth="1"/>
    <col min="2" max="2" width="18" bestFit="1" customWidth="1"/>
    <col min="3" max="3" width="10.42578125" customWidth="1"/>
    <col min="6" max="6" width="11.42578125" hidden="1" customWidth="1"/>
  </cols>
  <sheetData>
    <row r="1" spans="2:8" ht="39.75" customHeight="1" x14ac:dyDescent="0.25">
      <c r="B1" s="46" t="s">
        <v>28</v>
      </c>
      <c r="C1" s="46"/>
      <c r="D1" s="46"/>
      <c r="E1" s="46"/>
      <c r="F1" s="46"/>
      <c r="G1" s="46"/>
      <c r="H1" s="46"/>
    </row>
    <row r="2" spans="2:8" ht="15.75" thickBot="1" x14ac:dyDescent="0.3"/>
    <row r="3" spans="2:8" ht="39" thickBot="1" x14ac:dyDescent="0.3">
      <c r="B3" s="1" t="s">
        <v>0</v>
      </c>
      <c r="C3" s="2" t="s">
        <v>1</v>
      </c>
      <c r="D3" s="3" t="s">
        <v>2</v>
      </c>
      <c r="E3" s="3" t="s">
        <v>3</v>
      </c>
      <c r="F3" s="3"/>
      <c r="G3" s="3" t="s">
        <v>4</v>
      </c>
      <c r="H3" s="4" t="s">
        <v>5</v>
      </c>
    </row>
    <row r="4" spans="2:8" x14ac:dyDescent="0.25">
      <c r="B4" s="14" t="s">
        <v>18</v>
      </c>
      <c r="C4" s="20" t="s">
        <v>6</v>
      </c>
      <c r="D4" s="15">
        <v>120</v>
      </c>
      <c r="E4" s="15">
        <v>772.06</v>
      </c>
      <c r="F4" s="15">
        <v>1319.4719999999998</v>
      </c>
      <c r="G4" s="15">
        <f>+E4/D4</f>
        <v>6.4338333333333333</v>
      </c>
      <c r="H4" s="6">
        <f>+F4/E4</f>
        <v>1.7090277957671682</v>
      </c>
    </row>
    <row r="5" spans="2:8" x14ac:dyDescent="0.25">
      <c r="B5" s="14"/>
      <c r="C5" s="20" t="s">
        <v>7</v>
      </c>
      <c r="D5" s="15">
        <v>51</v>
      </c>
      <c r="E5" s="15">
        <v>160.80000000000001</v>
      </c>
      <c r="F5" s="15">
        <v>207.31</v>
      </c>
      <c r="G5" s="15">
        <f t="shared" ref="G5:G14" si="0">+E5/D5</f>
        <v>3.1529411764705886</v>
      </c>
      <c r="H5" s="6">
        <f t="shared" ref="H5:H14" si="1">+F5/E5</f>
        <v>1.2892412935323383</v>
      </c>
    </row>
    <row r="6" spans="2:8" x14ac:dyDescent="0.25">
      <c r="B6" s="14"/>
      <c r="C6" s="20" t="s">
        <v>8</v>
      </c>
      <c r="D6" s="15">
        <v>217</v>
      </c>
      <c r="E6" s="15">
        <v>824.09999999999991</v>
      </c>
      <c r="F6" s="15">
        <v>2002.67</v>
      </c>
      <c r="G6" s="15">
        <f t="shared" si="0"/>
        <v>3.7976958525345617</v>
      </c>
      <c r="H6" s="6">
        <f t="shared" si="1"/>
        <v>2.4301298386118195</v>
      </c>
    </row>
    <row r="7" spans="2:8" x14ac:dyDescent="0.25">
      <c r="B7" s="14"/>
      <c r="C7" s="20" t="s">
        <v>9</v>
      </c>
      <c r="D7" s="15">
        <v>118</v>
      </c>
      <c r="E7" s="15">
        <v>419.18</v>
      </c>
      <c r="F7" s="15">
        <v>553.75</v>
      </c>
      <c r="G7" s="15">
        <f t="shared" si="0"/>
        <v>3.5523728813559323</v>
      </c>
      <c r="H7" s="6">
        <f t="shared" si="1"/>
        <v>1.3210315377642063</v>
      </c>
    </row>
    <row r="8" spans="2:8" x14ac:dyDescent="0.25">
      <c r="B8" s="16"/>
      <c r="C8" s="20" t="s">
        <v>10</v>
      </c>
      <c r="D8" s="15">
        <v>236</v>
      </c>
      <c r="E8" s="15">
        <v>993.2</v>
      </c>
      <c r="F8" s="15">
        <v>1959.46</v>
      </c>
      <c r="G8" s="15">
        <f t="shared" si="0"/>
        <v>4.208474576271187</v>
      </c>
      <c r="H8" s="6">
        <f t="shared" si="1"/>
        <v>1.972875553765606</v>
      </c>
    </row>
    <row r="9" spans="2:8" x14ac:dyDescent="0.25">
      <c r="B9" s="17"/>
      <c r="C9" s="18" t="s">
        <v>11</v>
      </c>
      <c r="D9" s="19">
        <f>+AVERAGE(D4:D8)</f>
        <v>148.4</v>
      </c>
      <c r="E9" s="19">
        <f t="shared" ref="E9:H9" si="2">+AVERAGE(E4:E8)</f>
        <v>633.86800000000005</v>
      </c>
      <c r="F9" s="19">
        <f t="shared" si="2"/>
        <v>1208.5324000000001</v>
      </c>
      <c r="G9" s="19">
        <f>+AVERAGE(G4:G8)</f>
        <v>4.2290635639931207</v>
      </c>
      <c r="H9" s="19">
        <f t="shared" si="2"/>
        <v>1.7444612038882277</v>
      </c>
    </row>
    <row r="10" spans="2:8" x14ac:dyDescent="0.25">
      <c r="B10" s="14" t="s">
        <v>19</v>
      </c>
      <c r="C10" s="20" t="s">
        <v>6</v>
      </c>
      <c r="D10" s="15">
        <v>64</v>
      </c>
      <c r="E10" s="15">
        <v>304</v>
      </c>
      <c r="F10" s="15">
        <v>370.43</v>
      </c>
      <c r="G10" s="15">
        <f t="shared" si="0"/>
        <v>4.75</v>
      </c>
      <c r="H10" s="6">
        <f t="shared" si="1"/>
        <v>1.2185197368421052</v>
      </c>
    </row>
    <row r="11" spans="2:8" x14ac:dyDescent="0.25">
      <c r="B11" s="14"/>
      <c r="C11" s="20" t="s">
        <v>7</v>
      </c>
      <c r="D11" s="15">
        <v>52</v>
      </c>
      <c r="E11" s="15">
        <v>228.04999999999998</v>
      </c>
      <c r="F11" s="15">
        <v>203.71800000000002</v>
      </c>
      <c r="G11" s="15">
        <f t="shared" si="0"/>
        <v>4.3855769230769228</v>
      </c>
      <c r="H11" s="6">
        <f t="shared" si="1"/>
        <v>0.89330409997807514</v>
      </c>
    </row>
    <row r="12" spans="2:8" x14ac:dyDescent="0.25">
      <c r="B12" s="14"/>
      <c r="C12" s="20" t="s">
        <v>8</v>
      </c>
      <c r="D12" s="15">
        <v>31</v>
      </c>
      <c r="E12" s="15">
        <v>144.97</v>
      </c>
      <c r="F12" s="15">
        <v>273.89</v>
      </c>
      <c r="G12" s="15">
        <f t="shared" si="0"/>
        <v>4.6764516129032261</v>
      </c>
      <c r="H12" s="6">
        <f t="shared" si="1"/>
        <v>1.8892874387804373</v>
      </c>
    </row>
    <row r="13" spans="2:8" x14ac:dyDescent="0.25">
      <c r="B13" s="14"/>
      <c r="C13" s="20" t="s">
        <v>9</v>
      </c>
      <c r="D13" s="15">
        <v>263</v>
      </c>
      <c r="E13" s="15">
        <v>1051.3499999999999</v>
      </c>
      <c r="F13" s="15">
        <v>820.2829999999999</v>
      </c>
      <c r="G13" s="15">
        <f t="shared" si="0"/>
        <v>3.9975285171102657</v>
      </c>
      <c r="H13" s="6">
        <f t="shared" si="1"/>
        <v>0.78021876634802867</v>
      </c>
    </row>
    <row r="14" spans="2:8" x14ac:dyDescent="0.25">
      <c r="B14" s="16"/>
      <c r="C14" s="20" t="s">
        <v>10</v>
      </c>
      <c r="D14" s="15">
        <v>175</v>
      </c>
      <c r="E14" s="15">
        <v>782.3</v>
      </c>
      <c r="F14" s="15">
        <v>585.43949999999995</v>
      </c>
      <c r="G14" s="15">
        <f t="shared" si="0"/>
        <v>4.4702857142857138</v>
      </c>
      <c r="H14" s="6">
        <f t="shared" si="1"/>
        <v>0.74835676850313182</v>
      </c>
    </row>
    <row r="15" spans="2:8" x14ac:dyDescent="0.25">
      <c r="B15" s="17"/>
      <c r="C15" s="18" t="s">
        <v>11</v>
      </c>
      <c r="D15" s="19">
        <f>+AVERAGE(D10:D14)</f>
        <v>117</v>
      </c>
      <c r="E15" s="19">
        <f t="shared" ref="E15" si="3">+AVERAGE(E10:E14)</f>
        <v>502.13400000000001</v>
      </c>
      <c r="F15" s="19">
        <f t="shared" ref="F15" si="4">+AVERAGE(F10:F14)</f>
        <v>450.75209999999998</v>
      </c>
      <c r="G15" s="19">
        <f>+AVERAGE(G10:G14)</f>
        <v>4.4559685534752251</v>
      </c>
      <c r="H15" s="19">
        <f t="shared" ref="H15" si="5">+AVERAGE(H10:H14)</f>
        <v>1.1059373620903554</v>
      </c>
    </row>
  </sheetData>
  <mergeCells count="1">
    <mergeCell ref="B1:H1"/>
  </mergeCells>
  <pageMargins left="0.7" right="0.7" top="0.75" bottom="0.75" header="0.3" footer="0.3"/>
  <pageSetup paperSize="9" scale="96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50"/>
  <sheetViews>
    <sheetView showGridLines="0" showRowColHeaders="0" view="pageBreakPreview" zoomScale="96" zoomScaleNormal="100" zoomScaleSheetLayoutView="96" workbookViewId="0">
      <selection activeCell="H30" sqref="H30"/>
    </sheetView>
  </sheetViews>
  <sheetFormatPr baseColWidth="10" defaultRowHeight="15" x14ac:dyDescent="0.25"/>
  <cols>
    <col min="1" max="1" width="13.85546875" customWidth="1"/>
    <col min="2" max="2" width="12.85546875" bestFit="1" customWidth="1"/>
    <col min="3" max="3" width="20.5703125" bestFit="1" customWidth="1"/>
    <col min="4" max="4" width="11.42578125" style="21"/>
    <col min="7" max="7" width="11.42578125" hidden="1" customWidth="1"/>
  </cols>
  <sheetData>
    <row r="1" spans="2:9" ht="51.75" customHeight="1" x14ac:dyDescent="0.25">
      <c r="B1" s="46" t="s">
        <v>29</v>
      </c>
      <c r="C1" s="46"/>
      <c r="D1" s="46"/>
      <c r="E1" s="46"/>
      <c r="F1" s="46"/>
      <c r="G1" s="46"/>
      <c r="H1" s="46"/>
      <c r="I1" s="46"/>
    </row>
    <row r="2" spans="2:9" ht="10.5" customHeight="1" thickBot="1" x14ac:dyDescent="0.3"/>
    <row r="3" spans="2:9" ht="39" thickBot="1" x14ac:dyDescent="0.3">
      <c r="B3" s="1" t="s">
        <v>0</v>
      </c>
      <c r="C3" s="5" t="s">
        <v>12</v>
      </c>
      <c r="D3" s="2" t="s">
        <v>1</v>
      </c>
      <c r="E3" s="3" t="s">
        <v>2</v>
      </c>
      <c r="F3" s="3" t="s">
        <v>3</v>
      </c>
      <c r="G3" s="3"/>
      <c r="H3" s="3" t="s">
        <v>4</v>
      </c>
      <c r="I3" s="4" t="s">
        <v>5</v>
      </c>
    </row>
    <row r="4" spans="2:9" x14ac:dyDescent="0.25">
      <c r="B4" s="36" t="s">
        <v>18</v>
      </c>
      <c r="C4" s="37"/>
      <c r="D4" s="37"/>
      <c r="E4" s="38">
        <f>E5+E11+E17+E23</f>
        <v>148.4</v>
      </c>
      <c r="F4" s="38">
        <f>F5+F11+F17+F23</f>
        <v>633.86800000000005</v>
      </c>
      <c r="G4" s="38">
        <f>G5+G11+G17+G23</f>
        <v>1208.5323999999998</v>
      </c>
      <c r="H4" s="28">
        <f>+F4/E4</f>
        <v>4.2713477088948792</v>
      </c>
      <c r="I4" s="28">
        <f>+G4/F4</f>
        <v>1.9065994812800138</v>
      </c>
    </row>
    <row r="5" spans="2:9" x14ac:dyDescent="0.25">
      <c r="B5" s="30"/>
      <c r="C5" s="39" t="s">
        <v>20</v>
      </c>
      <c r="D5" s="40"/>
      <c r="E5" s="41">
        <v>45.6</v>
      </c>
      <c r="F5" s="41">
        <v>194.42000000000002</v>
      </c>
      <c r="G5" s="41">
        <v>371.99799999999999</v>
      </c>
      <c r="H5" s="27">
        <f>+AVERAGE(H6:H10)</f>
        <v>4.213685314685315</v>
      </c>
      <c r="I5" s="27">
        <f>+AVERAGE(I6:I10)</f>
        <v>1.7650378627030776</v>
      </c>
    </row>
    <row r="6" spans="2:9" x14ac:dyDescent="0.25">
      <c r="B6" s="30"/>
      <c r="C6" s="30"/>
      <c r="D6" s="30" t="s">
        <v>6</v>
      </c>
      <c r="E6" s="31">
        <v>45</v>
      </c>
      <c r="F6" s="31">
        <v>278.5</v>
      </c>
      <c r="G6" s="31">
        <v>447.6</v>
      </c>
      <c r="H6" s="26">
        <f>+IF(E6=0,0,F6/E6)</f>
        <v>6.1888888888888891</v>
      </c>
      <c r="I6" s="26">
        <f>+IF(F6=0,0,G6/F6)</f>
        <v>1.607181328545781</v>
      </c>
    </row>
    <row r="7" spans="2:9" x14ac:dyDescent="0.25">
      <c r="B7" s="30"/>
      <c r="C7" s="30"/>
      <c r="D7" s="30" t="s">
        <v>7</v>
      </c>
      <c r="E7" s="31">
        <v>9</v>
      </c>
      <c r="F7" s="31">
        <v>31.6</v>
      </c>
      <c r="G7" s="31">
        <v>44.07</v>
      </c>
      <c r="H7" s="26">
        <f t="shared" ref="H7:H50" si="0">+IF(E7=0,0,F7/E7)</f>
        <v>3.5111111111111111</v>
      </c>
      <c r="I7" s="26">
        <f t="shared" ref="I7:I50" si="1">+IF(F7=0,0,G7/F7)</f>
        <v>1.3946202531645568</v>
      </c>
    </row>
    <row r="8" spans="2:9" x14ac:dyDescent="0.25">
      <c r="B8" s="30"/>
      <c r="C8" s="30"/>
      <c r="D8" s="30" t="s">
        <v>8</v>
      </c>
      <c r="E8" s="31">
        <v>80</v>
      </c>
      <c r="F8" s="31">
        <v>294</v>
      </c>
      <c r="G8" s="31">
        <v>712.82</v>
      </c>
      <c r="H8" s="26">
        <f t="shared" si="0"/>
        <v>3.6749999999999998</v>
      </c>
      <c r="I8" s="26">
        <f t="shared" si="1"/>
        <v>2.4245578231292519</v>
      </c>
    </row>
    <row r="9" spans="2:9" x14ac:dyDescent="0.25">
      <c r="B9" s="30"/>
      <c r="C9" s="30"/>
      <c r="D9" s="30" t="s">
        <v>9</v>
      </c>
      <c r="E9" s="31">
        <v>39</v>
      </c>
      <c r="F9" s="31">
        <v>134.4</v>
      </c>
      <c r="G9" s="31">
        <v>187.60000000000002</v>
      </c>
      <c r="H9" s="26">
        <f t="shared" si="0"/>
        <v>3.4461538461538463</v>
      </c>
      <c r="I9" s="26">
        <f t="shared" si="1"/>
        <v>1.3958333333333335</v>
      </c>
    </row>
    <row r="10" spans="2:9" x14ac:dyDescent="0.25">
      <c r="B10" s="30"/>
      <c r="C10" s="30"/>
      <c r="D10" s="30" t="s">
        <v>10</v>
      </c>
      <c r="E10" s="31">
        <v>55</v>
      </c>
      <c r="F10" s="31">
        <v>233.6</v>
      </c>
      <c r="G10" s="31">
        <v>467.9</v>
      </c>
      <c r="H10" s="26">
        <f t="shared" si="0"/>
        <v>4.2472727272727271</v>
      </c>
      <c r="I10" s="26">
        <f t="shared" si="1"/>
        <v>2.0029965753424657</v>
      </c>
    </row>
    <row r="11" spans="2:9" x14ac:dyDescent="0.25">
      <c r="B11" s="30"/>
      <c r="C11" s="39" t="s">
        <v>18</v>
      </c>
      <c r="D11" s="40"/>
      <c r="E11" s="41">
        <v>39.6</v>
      </c>
      <c r="F11" s="41">
        <v>165.29599999999999</v>
      </c>
      <c r="G11" s="41">
        <v>305.726</v>
      </c>
      <c r="H11" s="27">
        <f>+AVERAGE(H12:H16)</f>
        <v>4.2513772151898737</v>
      </c>
      <c r="I11" s="27">
        <f>+AVERAGE(I12:I16)</f>
        <v>1.6779114775499522</v>
      </c>
    </row>
    <row r="12" spans="2:9" x14ac:dyDescent="0.25">
      <c r="B12" s="30"/>
      <c r="C12" s="30"/>
      <c r="D12" s="30" t="s">
        <v>6</v>
      </c>
      <c r="E12" s="31">
        <v>20</v>
      </c>
      <c r="F12" s="31">
        <v>128</v>
      </c>
      <c r="G12" s="31">
        <v>209.60000000000002</v>
      </c>
      <c r="H12" s="26">
        <f t="shared" si="0"/>
        <v>6.4</v>
      </c>
      <c r="I12" s="26">
        <f t="shared" si="1"/>
        <v>1.6375000000000002</v>
      </c>
    </row>
    <row r="13" spans="2:9" x14ac:dyDescent="0.25">
      <c r="B13" s="30"/>
      <c r="C13" s="30"/>
      <c r="D13" s="30" t="s">
        <v>7</v>
      </c>
      <c r="E13" s="31">
        <v>22</v>
      </c>
      <c r="F13" s="31">
        <v>68.2</v>
      </c>
      <c r="G13" s="31">
        <v>87.5</v>
      </c>
      <c r="H13" s="26">
        <f t="shared" si="0"/>
        <v>3.1</v>
      </c>
      <c r="I13" s="26">
        <f t="shared" si="1"/>
        <v>1.282991202346041</v>
      </c>
    </row>
    <row r="14" spans="2:9" x14ac:dyDescent="0.25">
      <c r="B14" s="30"/>
      <c r="C14" s="30"/>
      <c r="D14" s="30" t="s">
        <v>8</v>
      </c>
      <c r="E14" s="31">
        <v>50</v>
      </c>
      <c r="F14" s="31">
        <v>197.29999999999998</v>
      </c>
      <c r="G14" s="31">
        <v>469.02999999999992</v>
      </c>
      <c r="H14" s="26">
        <f t="shared" si="0"/>
        <v>3.9459999999999997</v>
      </c>
      <c r="I14" s="26">
        <f t="shared" si="1"/>
        <v>2.3772427774961984</v>
      </c>
    </row>
    <row r="15" spans="2:9" x14ac:dyDescent="0.25">
      <c r="B15" s="30"/>
      <c r="C15" s="30"/>
      <c r="D15" s="30" t="s">
        <v>9</v>
      </c>
      <c r="E15" s="31">
        <v>27</v>
      </c>
      <c r="F15" s="31">
        <v>95.58</v>
      </c>
      <c r="G15" s="31">
        <v>110.94</v>
      </c>
      <c r="H15" s="26">
        <f t="shared" si="0"/>
        <v>3.54</v>
      </c>
      <c r="I15" s="26">
        <f t="shared" si="1"/>
        <v>1.1607030759573131</v>
      </c>
    </row>
    <row r="16" spans="2:9" x14ac:dyDescent="0.25">
      <c r="B16" s="30"/>
      <c r="C16" s="30"/>
      <c r="D16" s="30" t="s">
        <v>10</v>
      </c>
      <c r="E16" s="31">
        <v>79</v>
      </c>
      <c r="F16" s="31">
        <v>337.40000000000003</v>
      </c>
      <c r="G16" s="31">
        <v>651.55999999999995</v>
      </c>
      <c r="H16" s="26">
        <f t="shared" si="0"/>
        <v>4.2708860759493676</v>
      </c>
      <c r="I16" s="26">
        <f t="shared" si="1"/>
        <v>1.931120331950207</v>
      </c>
    </row>
    <row r="17" spans="2:9" x14ac:dyDescent="0.25">
      <c r="B17" s="30"/>
      <c r="C17" s="39" t="s">
        <v>21</v>
      </c>
      <c r="D17" s="40"/>
      <c r="E17" s="41">
        <v>55.6</v>
      </c>
      <c r="F17" s="41">
        <v>248.75200000000001</v>
      </c>
      <c r="G17" s="41">
        <v>491.22039999999998</v>
      </c>
      <c r="H17" s="27">
        <f>+AVERAGE(H18:H22)</f>
        <v>4.3331823516471424</v>
      </c>
      <c r="I17" s="27">
        <f>+AVERAGE(I18:I22)</f>
        <v>1.7994217248894131</v>
      </c>
    </row>
    <row r="18" spans="2:9" x14ac:dyDescent="0.25">
      <c r="B18" s="30"/>
      <c r="C18" s="30"/>
      <c r="D18" s="30" t="s">
        <v>6</v>
      </c>
      <c r="E18" s="31">
        <v>55</v>
      </c>
      <c r="F18" s="31">
        <v>365.56</v>
      </c>
      <c r="G18" s="31">
        <v>662.27199999999993</v>
      </c>
      <c r="H18" s="26">
        <f t="shared" si="0"/>
        <v>6.6465454545454543</v>
      </c>
      <c r="I18" s="26">
        <f t="shared" si="1"/>
        <v>1.8116642958748219</v>
      </c>
    </row>
    <row r="19" spans="2:9" x14ac:dyDescent="0.25">
      <c r="B19" s="30"/>
      <c r="C19" s="30"/>
      <c r="D19" s="30" t="s">
        <v>7</v>
      </c>
      <c r="E19" s="31">
        <v>20</v>
      </c>
      <c r="F19" s="31">
        <v>61.000000000000007</v>
      </c>
      <c r="G19" s="31">
        <v>75.740000000000009</v>
      </c>
      <c r="H19" s="26">
        <f t="shared" si="0"/>
        <v>3.0500000000000003</v>
      </c>
      <c r="I19" s="26">
        <f t="shared" si="1"/>
        <v>1.2416393442622951</v>
      </c>
    </row>
    <row r="20" spans="2:9" x14ac:dyDescent="0.25">
      <c r="B20" s="30"/>
      <c r="C20" s="30"/>
      <c r="D20" s="30" t="s">
        <v>8</v>
      </c>
      <c r="E20" s="31">
        <v>87</v>
      </c>
      <c r="F20" s="31">
        <v>332.8</v>
      </c>
      <c r="G20" s="31">
        <v>820.82</v>
      </c>
      <c r="H20" s="26">
        <f t="shared" si="0"/>
        <v>3.825287356321839</v>
      </c>
      <c r="I20" s="26">
        <f t="shared" si="1"/>
        <v>2.4664062499999999</v>
      </c>
    </row>
    <row r="21" spans="2:9" x14ac:dyDescent="0.25">
      <c r="B21" s="30"/>
      <c r="C21" s="30"/>
      <c r="D21" s="30" t="s">
        <v>9</v>
      </c>
      <c r="E21" s="31">
        <v>40</v>
      </c>
      <c r="F21" s="31">
        <v>149.5</v>
      </c>
      <c r="G21" s="31">
        <v>215.54999999999998</v>
      </c>
      <c r="H21" s="26">
        <f t="shared" si="0"/>
        <v>3.7374999999999998</v>
      </c>
      <c r="I21" s="26">
        <f t="shared" si="1"/>
        <v>1.4418060200668896</v>
      </c>
    </row>
    <row r="22" spans="2:9" x14ac:dyDescent="0.25">
      <c r="B22" s="30"/>
      <c r="C22" s="30"/>
      <c r="D22" s="30" t="s">
        <v>10</v>
      </c>
      <c r="E22" s="31">
        <v>76</v>
      </c>
      <c r="F22" s="31">
        <v>334.9</v>
      </c>
      <c r="G22" s="31">
        <v>681.72</v>
      </c>
      <c r="H22" s="26">
        <f t="shared" si="0"/>
        <v>4.4065789473684207</v>
      </c>
      <c r="I22" s="26">
        <f t="shared" si="1"/>
        <v>2.0355927142430579</v>
      </c>
    </row>
    <row r="23" spans="2:9" x14ac:dyDescent="0.25">
      <c r="B23" s="30"/>
      <c r="C23" s="39" t="s">
        <v>22</v>
      </c>
      <c r="D23" s="40"/>
      <c r="E23" s="41">
        <f>+(E24+E25)/5</f>
        <v>7.6</v>
      </c>
      <c r="F23" s="41">
        <f t="shared" ref="F23" si="2">+(F24+F25)/5</f>
        <v>25.400000000000002</v>
      </c>
      <c r="G23" s="41">
        <f>+(G24+G25)/5</f>
        <v>39.588000000000001</v>
      </c>
      <c r="H23" s="41">
        <f>+(H24+H25)/5</f>
        <v>1.3332051282051283</v>
      </c>
      <c r="I23" s="41">
        <f>+(I24+I25)/5</f>
        <v>0.56241017251378467</v>
      </c>
    </row>
    <row r="24" spans="2:9" x14ac:dyDescent="0.25">
      <c r="B24" s="30"/>
      <c r="C24" s="30"/>
      <c r="D24" s="30" t="s">
        <v>9</v>
      </c>
      <c r="E24" s="31">
        <v>12</v>
      </c>
      <c r="F24" s="31">
        <v>39.700000000000003</v>
      </c>
      <c r="G24" s="31">
        <v>39.659999999999997</v>
      </c>
      <c r="H24" s="26">
        <f t="shared" si="0"/>
        <v>3.3083333333333336</v>
      </c>
      <c r="I24" s="26">
        <f t="shared" si="1"/>
        <v>0.99899244332493686</v>
      </c>
    </row>
    <row r="25" spans="2:9" x14ac:dyDescent="0.25">
      <c r="B25" s="30"/>
      <c r="C25" s="30"/>
      <c r="D25" s="30" t="s">
        <v>10</v>
      </c>
      <c r="E25" s="31">
        <v>26</v>
      </c>
      <c r="F25" s="31">
        <v>87.300000000000011</v>
      </c>
      <c r="G25" s="31">
        <v>158.28</v>
      </c>
      <c r="H25" s="26">
        <f t="shared" si="0"/>
        <v>3.3576923076923082</v>
      </c>
      <c r="I25" s="26">
        <f t="shared" si="1"/>
        <v>1.813058419243986</v>
      </c>
    </row>
    <row r="26" spans="2:9" x14ac:dyDescent="0.25">
      <c r="B26" s="36" t="s">
        <v>19</v>
      </c>
      <c r="C26" s="37"/>
      <c r="D26" s="37"/>
      <c r="E26" s="38">
        <f>+E27+E30+E36+E42+E45</f>
        <v>117</v>
      </c>
      <c r="F26" s="38">
        <f t="shared" ref="F26" si="3">+F27+F30+F36+F42+F45</f>
        <v>502.13399999999996</v>
      </c>
      <c r="G26" s="38">
        <f>+G27+G30+G36+G42+G45</f>
        <v>450.75209999999998</v>
      </c>
      <c r="H26" s="28">
        <f>+F26/E26</f>
        <v>4.2917435897435894</v>
      </c>
      <c r="I26" s="28">
        <f>+G26/F26</f>
        <v>0.89767293192653763</v>
      </c>
    </row>
    <row r="27" spans="2:9" x14ac:dyDescent="0.25">
      <c r="B27" s="30"/>
      <c r="C27" s="39" t="s">
        <v>23</v>
      </c>
      <c r="D27" s="40"/>
      <c r="E27" s="41">
        <f>+(E28+E29)/5</f>
        <v>6.6</v>
      </c>
      <c r="F27" s="41">
        <f t="shared" ref="F27:I27" si="4">+(F28+F29)/5</f>
        <v>24.173999999999999</v>
      </c>
      <c r="G27" s="41">
        <f t="shared" si="4"/>
        <v>19.220300000000002</v>
      </c>
      <c r="H27" s="41">
        <f t="shared" si="4"/>
        <v>1.4601555555555557</v>
      </c>
      <c r="I27" s="41">
        <f t="shared" si="4"/>
        <v>0.31228408057295731</v>
      </c>
    </row>
    <row r="28" spans="2:9" x14ac:dyDescent="0.25">
      <c r="B28" s="30"/>
      <c r="C28" s="30"/>
      <c r="D28" s="30" t="s">
        <v>9</v>
      </c>
      <c r="E28" s="31">
        <v>15</v>
      </c>
      <c r="F28" s="31">
        <v>52.72</v>
      </c>
      <c r="G28" s="31">
        <v>35.224000000000004</v>
      </c>
      <c r="H28" s="26">
        <f t="shared" si="0"/>
        <v>3.5146666666666664</v>
      </c>
      <c r="I28" s="26">
        <f t="shared" si="1"/>
        <v>0.66813353566009115</v>
      </c>
    </row>
    <row r="29" spans="2:9" x14ac:dyDescent="0.25">
      <c r="B29" s="30"/>
      <c r="C29" s="30"/>
      <c r="D29" s="30" t="s">
        <v>10</v>
      </c>
      <c r="E29" s="31">
        <v>18</v>
      </c>
      <c r="F29" s="31">
        <v>68.150000000000006</v>
      </c>
      <c r="G29" s="31">
        <v>60.877499999999998</v>
      </c>
      <c r="H29" s="26">
        <f t="shared" si="0"/>
        <v>3.7861111111111114</v>
      </c>
      <c r="I29" s="26">
        <f t="shared" si="1"/>
        <v>0.89328686720469541</v>
      </c>
    </row>
    <row r="30" spans="2:9" x14ac:dyDescent="0.25">
      <c r="B30" s="30"/>
      <c r="C30" s="39" t="s">
        <v>24</v>
      </c>
      <c r="D30" s="40"/>
      <c r="E30" s="41">
        <v>14</v>
      </c>
      <c r="F30" s="41">
        <v>67.233999999999995</v>
      </c>
      <c r="G30" s="41">
        <v>74.035799999999995</v>
      </c>
      <c r="H30" s="27">
        <f>+AVERAGE(H31:H35)</f>
        <v>4.8887647058823536</v>
      </c>
      <c r="I30" s="27">
        <f>+AVERAGE(I31:I35)</f>
        <v>1.1021907900827455</v>
      </c>
    </row>
    <row r="31" spans="2:9" x14ac:dyDescent="0.25">
      <c r="B31" s="30"/>
      <c r="C31" s="30"/>
      <c r="D31" s="30" t="s">
        <v>6</v>
      </c>
      <c r="E31" s="31">
        <v>17</v>
      </c>
      <c r="F31" s="31">
        <v>69</v>
      </c>
      <c r="G31" s="31">
        <v>80.929999999999993</v>
      </c>
      <c r="H31" s="26">
        <f t="shared" si="0"/>
        <v>4.0588235294117645</v>
      </c>
      <c r="I31" s="26">
        <f t="shared" si="1"/>
        <v>1.1728985507246377</v>
      </c>
    </row>
    <row r="32" spans="2:9" x14ac:dyDescent="0.25">
      <c r="B32" s="30"/>
      <c r="C32" s="30"/>
      <c r="D32" s="30" t="s">
        <v>7</v>
      </c>
      <c r="E32" s="31">
        <v>15</v>
      </c>
      <c r="F32" s="31">
        <v>62.7</v>
      </c>
      <c r="G32" s="31">
        <v>40.774000000000001</v>
      </c>
      <c r="H32" s="26">
        <f t="shared" si="0"/>
        <v>4.1800000000000006</v>
      </c>
      <c r="I32" s="26">
        <f t="shared" si="1"/>
        <v>0.65030303030303027</v>
      </c>
    </row>
    <row r="33" spans="2:9" x14ac:dyDescent="0.25">
      <c r="B33" s="30"/>
      <c r="C33" s="30"/>
      <c r="D33" s="30" t="s">
        <v>8</v>
      </c>
      <c r="E33" s="31">
        <v>10</v>
      </c>
      <c r="F33" s="31">
        <v>56</v>
      </c>
      <c r="G33" s="31">
        <v>86.8</v>
      </c>
      <c r="H33" s="26">
        <f t="shared" si="0"/>
        <v>5.6</v>
      </c>
      <c r="I33" s="26">
        <f t="shared" si="1"/>
        <v>1.55</v>
      </c>
    </row>
    <row r="34" spans="2:9" x14ac:dyDescent="0.25">
      <c r="B34" s="30"/>
      <c r="C34" s="30"/>
      <c r="D34" s="30" t="s">
        <v>9</v>
      </c>
      <c r="E34" s="31">
        <v>14</v>
      </c>
      <c r="F34" s="31">
        <v>77.47</v>
      </c>
      <c r="G34" s="31">
        <v>118.47500000000001</v>
      </c>
      <c r="H34" s="26">
        <f t="shared" si="0"/>
        <v>5.5335714285714284</v>
      </c>
      <c r="I34" s="26">
        <f t="shared" si="1"/>
        <v>1.5293016651607074</v>
      </c>
    </row>
    <row r="35" spans="2:9" x14ac:dyDescent="0.25">
      <c r="B35" s="30"/>
      <c r="C35" s="30"/>
      <c r="D35" s="30" t="s">
        <v>10</v>
      </c>
      <c r="E35" s="31">
        <v>14</v>
      </c>
      <c r="F35" s="31">
        <v>71</v>
      </c>
      <c r="G35" s="31">
        <v>43.199999999999996</v>
      </c>
      <c r="H35" s="26">
        <f t="shared" si="0"/>
        <v>5.0714285714285712</v>
      </c>
      <c r="I35" s="26">
        <f t="shared" si="1"/>
        <v>0.60845070422535208</v>
      </c>
    </row>
    <row r="36" spans="2:9" x14ac:dyDescent="0.25">
      <c r="B36" s="30"/>
      <c r="C36" s="39" t="s">
        <v>25</v>
      </c>
      <c r="D36" s="40"/>
      <c r="E36" s="41">
        <v>20.8</v>
      </c>
      <c r="F36" s="41">
        <v>96.936000000000007</v>
      </c>
      <c r="G36" s="41">
        <v>99.441000000000003</v>
      </c>
      <c r="H36" s="27">
        <f>+AVERAGE(H37:H41)</f>
        <v>4.6894340175953086</v>
      </c>
      <c r="I36" s="27">
        <f>+AVERAGE(I37:I41)</f>
        <v>1.241655897230945</v>
      </c>
    </row>
    <row r="37" spans="2:9" x14ac:dyDescent="0.25">
      <c r="B37" s="30"/>
      <c r="C37" s="30"/>
      <c r="D37" s="30" t="s">
        <v>6</v>
      </c>
      <c r="E37" s="31">
        <v>17</v>
      </c>
      <c r="F37" s="31">
        <v>85</v>
      </c>
      <c r="G37" s="31">
        <v>95.25</v>
      </c>
      <c r="H37" s="26">
        <f t="shared" si="0"/>
        <v>5</v>
      </c>
      <c r="I37" s="26">
        <f t="shared" si="1"/>
        <v>1.1205882352941177</v>
      </c>
    </row>
    <row r="38" spans="2:9" x14ac:dyDescent="0.25">
      <c r="B38" s="30"/>
      <c r="C38" s="30"/>
      <c r="D38" s="30" t="s">
        <v>7</v>
      </c>
      <c r="E38" s="31">
        <v>15</v>
      </c>
      <c r="F38" s="31">
        <v>71</v>
      </c>
      <c r="G38" s="31">
        <v>97.84</v>
      </c>
      <c r="H38" s="26">
        <f t="shared" si="0"/>
        <v>4.7333333333333334</v>
      </c>
      <c r="I38" s="26">
        <f t="shared" si="1"/>
        <v>1.3780281690140845</v>
      </c>
    </row>
    <row r="39" spans="2:9" x14ac:dyDescent="0.25">
      <c r="B39" s="30"/>
      <c r="C39" s="30"/>
      <c r="D39" s="30" t="s">
        <v>8</v>
      </c>
      <c r="E39" s="31">
        <v>8</v>
      </c>
      <c r="F39" s="31">
        <v>36.68</v>
      </c>
      <c r="G39" s="31">
        <v>79.900000000000006</v>
      </c>
      <c r="H39" s="26">
        <f t="shared" si="0"/>
        <v>4.585</v>
      </c>
      <c r="I39" s="26">
        <f t="shared" si="1"/>
        <v>2.1782988004362052</v>
      </c>
    </row>
    <row r="40" spans="2:9" x14ac:dyDescent="0.25">
      <c r="B40" s="30"/>
      <c r="C40" s="30"/>
      <c r="D40" s="30" t="s">
        <v>9</v>
      </c>
      <c r="E40" s="31">
        <v>31</v>
      </c>
      <c r="F40" s="31">
        <v>143.39999999999998</v>
      </c>
      <c r="G40" s="31">
        <v>92.265000000000001</v>
      </c>
      <c r="H40" s="26">
        <f t="shared" si="0"/>
        <v>4.6258064516129025</v>
      </c>
      <c r="I40" s="26">
        <f t="shared" si="1"/>
        <v>0.64341004184100425</v>
      </c>
    </row>
    <row r="41" spans="2:9" x14ac:dyDescent="0.25">
      <c r="B41" s="30"/>
      <c r="C41" s="30"/>
      <c r="D41" s="30" t="s">
        <v>10</v>
      </c>
      <c r="E41" s="31">
        <v>33</v>
      </c>
      <c r="F41" s="31">
        <v>148.60000000000002</v>
      </c>
      <c r="G41" s="31">
        <v>131.94999999999999</v>
      </c>
      <c r="H41" s="26">
        <f t="shared" si="0"/>
        <v>4.5030303030303038</v>
      </c>
      <c r="I41" s="26">
        <f t="shared" si="1"/>
        <v>0.88795423956931341</v>
      </c>
    </row>
    <row r="42" spans="2:9" x14ac:dyDescent="0.25">
      <c r="B42" s="30"/>
      <c r="C42" s="39" t="s">
        <v>26</v>
      </c>
      <c r="D42" s="40"/>
      <c r="E42" s="41">
        <f>+(E43+E44)/5</f>
        <v>1.8</v>
      </c>
      <c r="F42" s="41">
        <f t="shared" ref="F42:I42" si="5">+(F43+F44)/5</f>
        <v>7.01</v>
      </c>
      <c r="G42" s="41">
        <f t="shared" si="5"/>
        <v>4.4337999999999997</v>
      </c>
      <c r="H42" s="41">
        <f t="shared" si="5"/>
        <v>1.5589999999999999</v>
      </c>
      <c r="I42" s="41">
        <f t="shared" si="5"/>
        <v>0.24985987261146497</v>
      </c>
    </row>
    <row r="43" spans="2:9" x14ac:dyDescent="0.25">
      <c r="B43" s="30"/>
      <c r="C43" s="30"/>
      <c r="D43" s="30" t="s">
        <v>9</v>
      </c>
      <c r="E43" s="31">
        <v>4</v>
      </c>
      <c r="F43" s="31">
        <v>15.7</v>
      </c>
      <c r="G43" s="31">
        <v>8.6240000000000006</v>
      </c>
      <c r="H43" s="26">
        <f t="shared" si="0"/>
        <v>3.9249999999999998</v>
      </c>
      <c r="I43" s="26">
        <f t="shared" si="1"/>
        <v>0.54929936305732485</v>
      </c>
    </row>
    <row r="44" spans="2:9" x14ac:dyDescent="0.25">
      <c r="B44" s="30"/>
      <c r="C44" s="30"/>
      <c r="D44" s="30" t="s">
        <v>10</v>
      </c>
      <c r="E44" s="31">
        <v>5</v>
      </c>
      <c r="F44" s="31">
        <v>19.350000000000001</v>
      </c>
      <c r="G44" s="31">
        <v>13.545</v>
      </c>
      <c r="H44" s="26">
        <f t="shared" si="0"/>
        <v>3.87</v>
      </c>
      <c r="I44" s="26">
        <f t="shared" si="1"/>
        <v>0.7</v>
      </c>
    </row>
    <row r="45" spans="2:9" x14ac:dyDescent="0.25">
      <c r="B45" s="30"/>
      <c r="C45" s="39" t="s">
        <v>27</v>
      </c>
      <c r="D45" s="40"/>
      <c r="E45" s="41">
        <v>73.8</v>
      </c>
      <c r="F45" s="41">
        <v>306.77999999999997</v>
      </c>
      <c r="G45" s="41">
        <v>253.62119999999999</v>
      </c>
      <c r="H45" s="27">
        <f>+AVERAGE(H46:H50)</f>
        <v>4.3332211155678495</v>
      </c>
      <c r="I45" s="27">
        <f>+AVERAGE(I46:I50)</f>
        <v>1.096810940516127</v>
      </c>
    </row>
    <row r="46" spans="2:9" x14ac:dyDescent="0.25">
      <c r="B46" s="30"/>
      <c r="C46" s="30"/>
      <c r="D46" s="30" t="s">
        <v>6</v>
      </c>
      <c r="E46" s="31">
        <v>30</v>
      </c>
      <c r="F46" s="31">
        <v>150</v>
      </c>
      <c r="G46" s="31">
        <v>194.25</v>
      </c>
      <c r="H46" s="26">
        <f t="shared" si="0"/>
        <v>5</v>
      </c>
      <c r="I46" s="26">
        <f t="shared" si="1"/>
        <v>1.2949999999999999</v>
      </c>
    </row>
    <row r="47" spans="2:9" x14ac:dyDescent="0.25">
      <c r="B47" s="30"/>
      <c r="C47" s="30"/>
      <c r="D47" s="30" t="s">
        <v>7</v>
      </c>
      <c r="E47" s="31">
        <v>22</v>
      </c>
      <c r="F47" s="31">
        <v>94.35</v>
      </c>
      <c r="G47" s="31">
        <v>65.103999999999999</v>
      </c>
      <c r="H47" s="26">
        <f t="shared" si="0"/>
        <v>4.2886363636363631</v>
      </c>
      <c r="I47" s="26">
        <f t="shared" si="1"/>
        <v>0.6900264970853206</v>
      </c>
    </row>
    <row r="48" spans="2:9" x14ac:dyDescent="0.25">
      <c r="B48" s="30"/>
      <c r="C48" s="30"/>
      <c r="D48" s="30" t="s">
        <v>8</v>
      </c>
      <c r="E48" s="31">
        <v>13</v>
      </c>
      <c r="F48" s="31">
        <v>52.29</v>
      </c>
      <c r="G48" s="31">
        <v>107.19</v>
      </c>
      <c r="H48" s="26">
        <f t="shared" si="0"/>
        <v>4.0223076923076926</v>
      </c>
      <c r="I48" s="26">
        <f t="shared" si="1"/>
        <v>2.0499139414802063</v>
      </c>
    </row>
    <row r="49" spans="2:9" x14ac:dyDescent="0.25">
      <c r="B49" s="30"/>
      <c r="C49" s="30"/>
      <c r="D49" s="30" t="s">
        <v>9</v>
      </c>
      <c r="E49" s="31">
        <v>199</v>
      </c>
      <c r="F49" s="31">
        <v>762.06</v>
      </c>
      <c r="G49" s="31">
        <v>565.69499999999994</v>
      </c>
      <c r="H49" s="26">
        <f t="shared" si="0"/>
        <v>3.8294472361809042</v>
      </c>
      <c r="I49" s="26">
        <f t="shared" si="1"/>
        <v>0.74232343909928344</v>
      </c>
    </row>
    <row r="50" spans="2:9" x14ac:dyDescent="0.25">
      <c r="B50" s="32"/>
      <c r="C50" s="32"/>
      <c r="D50" s="32" t="s">
        <v>10</v>
      </c>
      <c r="E50" s="33">
        <v>105</v>
      </c>
      <c r="F50" s="33">
        <v>475.2</v>
      </c>
      <c r="G50" s="33">
        <v>335.86700000000002</v>
      </c>
      <c r="H50" s="26">
        <f t="shared" si="0"/>
        <v>4.5257142857142858</v>
      </c>
      <c r="I50" s="26">
        <f t="shared" si="1"/>
        <v>0.70679082491582501</v>
      </c>
    </row>
  </sheetData>
  <mergeCells count="1">
    <mergeCell ref="B1:I1"/>
  </mergeCells>
  <pageMargins left="0.7" right="0.7" top="0.75" bottom="0.75" header="0.3" footer="0.3"/>
  <pageSetup paperSize="9" scale="93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Serie Maiz</vt:lpstr>
      <vt:lpstr>Maiz Provincia</vt:lpstr>
      <vt:lpstr>Maiz Distrito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Llanos</dc:creator>
  <cp:lastModifiedBy>Oscar Llanos</cp:lastModifiedBy>
  <dcterms:created xsi:type="dcterms:W3CDTF">2019-03-09T15:07:50Z</dcterms:created>
  <dcterms:modified xsi:type="dcterms:W3CDTF">2019-03-23T17:51:53Z</dcterms:modified>
</cp:coreProperties>
</file>